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40" firstSheet="3" activeTab="3"/>
  </bookViews>
  <sheets>
    <sheet name="Szakiranyok" sheetId="1" state="hidden" r:id="rId1"/>
    <sheet name="Munka2" sheetId="2" state="hidden" r:id="rId2"/>
    <sheet name="Munka3" sheetId="3" state="hidden" r:id="rId3"/>
    <sheet name="MSc2017" sheetId="4" r:id="rId4"/>
  </sheets>
  <definedNames>
    <definedName name="_xlnm.Print_Area" localSheetId="3">'MSc2017'!$A$1:$AC$72</definedName>
  </definedNames>
  <calcPr fullCalcOnLoad="1"/>
</workbook>
</file>

<file path=xl/sharedStrings.xml><?xml version="1.0" encoding="utf-8"?>
<sst xmlns="http://schemas.openxmlformats.org/spreadsheetml/2006/main" count="1012" uniqueCount="424">
  <si>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</si>
  <si>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</si>
  <si>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</si>
  <si>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</si>
  <si>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</si>
  <si>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</si>
  <si>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</si>
  <si>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</si>
  <si>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</si>
  <si>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</si>
  <si>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</si>
  <si>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</si>
  <si>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</si>
  <si>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</si>
  <si>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</si>
  <si>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</si>
  <si>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</si>
  <si>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</si>
  <si>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</si>
  <si>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</si>
  <si>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</si>
  <si>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</si>
  <si>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</si>
  <si>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</si>
  <si>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</si>
  <si>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</si>
  <si>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</si>
  <si>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</si>
  <si>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</si>
  <si>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</si>
  <si>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</si>
  <si>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</si>
  <si>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</si>
  <si>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</si>
  <si>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</si>
  <si>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</si>
  <si>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</si>
  <si>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</si>
  <si>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</si>
  <si>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</si>
  <si>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</si>
  <si>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</si>
  <si>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</si>
  <si>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</si>
  <si>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</si>
  <si>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</si>
  <si>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</si>
  <si>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</si>
  <si>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</si>
  <si>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</si>
  <si>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</si>
  <si>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</si>
  <si>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</si>
  <si>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</si>
  <si>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</si>
  <si>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</si>
  <si>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</si>
  <si>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</si>
  <si>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</si>
  <si>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</si>
  <si>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</si>
  <si>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1.</t>
  </si>
  <si>
    <t>2.</t>
  </si>
  <si>
    <t>3.</t>
  </si>
  <si>
    <t>4.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</si>
  <si>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</si>
  <si>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</si>
  <si>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</si>
  <si>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</si>
  <si>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</si>
  <si>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</si>
  <si>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</si>
  <si>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</si>
  <si>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</si>
  <si>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</si>
  <si>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</si>
  <si>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</si>
  <si>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</si>
  <si>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</si>
  <si>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</si>
  <si>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</si>
  <si>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</si>
  <si>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</si>
  <si>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</si>
  <si>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</si>
  <si>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</si>
  <si>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</si>
  <si>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</si>
  <si>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</si>
  <si>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</si>
  <si>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</si>
  <si>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</si>
  <si>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</si>
  <si>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</si>
  <si>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</si>
  <si>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</si>
  <si>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</si>
  <si>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</si>
  <si>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</si>
  <si>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</si>
  <si>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</si>
  <si>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</si>
  <si>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</si>
  <si>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</si>
  <si>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</si>
  <si>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</si>
  <si>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</si>
  <si>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</si>
  <si>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</si>
  <si>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</si>
  <si>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</si>
  <si>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</si>
  <si>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</si>
  <si>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</si>
  <si>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</si>
  <si>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</si>
  <si>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</si>
  <si>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</si>
  <si>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</si>
  <si>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</si>
  <si>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</si>
  <si>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</si>
  <si>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</si>
  <si>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</si>
  <si>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</si>
  <si>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</si>
  <si>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</si>
  <si>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</si>
  <si>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</si>
  <si>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</si>
  <si>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</si>
  <si>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</si>
  <si>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</si>
  <si>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</si>
  <si>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</si>
  <si>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</si>
  <si>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</si>
  <si>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</si>
  <si>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</si>
  <si>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</si>
  <si>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</si>
  <si>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</si>
  <si>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</si>
  <si>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</si>
  <si>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</si>
  <si>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</si>
  <si>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</si>
  <si>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</si>
  <si>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</si>
  <si>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</si>
  <si>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</si>
  <si>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</si>
  <si>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</si>
  <si>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</si>
  <si>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</si>
  <si>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</si>
  <si>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</si>
  <si>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</si>
  <si>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</si>
  <si>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</si>
  <si>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</si>
  <si>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</si>
  <si>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</si>
  <si>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</si>
  <si>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</si>
  <si>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</si>
  <si>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</si>
  <si>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</si>
  <si>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</si>
  <si>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</si>
  <si>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</si>
  <si>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</si>
  <si>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</si>
  <si>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</si>
  <si>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</si>
  <si>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</si>
  <si>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</si>
  <si>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</si>
  <si>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</si>
  <si>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</si>
  <si>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</si>
  <si>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</si>
  <si>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</si>
  <si>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</si>
  <si>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</si>
  <si>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</si>
  <si>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</si>
  <si>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</si>
  <si>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</si>
  <si>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</si>
  <si>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</si>
  <si>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</si>
  <si>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</si>
  <si>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</si>
  <si>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</si>
  <si>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</si>
  <si>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</si>
  <si>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</si>
  <si>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</si>
  <si>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</si>
  <si>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</si>
  <si>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</si>
  <si>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</si>
  <si>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</si>
  <si>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</si>
  <si>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</si>
  <si>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</si>
  <si>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</si>
  <si>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</si>
  <si>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</si>
  <si>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</si>
  <si>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</si>
  <si>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</si>
  <si>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</si>
  <si>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</si>
  <si>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</si>
  <si>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</si>
  <si>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</si>
  <si>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</si>
  <si>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</si>
  <si>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</si>
  <si>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</si>
  <si>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</si>
  <si>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</si>
  <si>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</si>
  <si>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</si>
  <si>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</si>
  <si>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</si>
  <si>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</si>
  <si>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</si>
  <si>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</si>
  <si>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</si>
  <si>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</si>
  <si>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</si>
  <si>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</si>
  <si>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</si>
  <si>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</si>
  <si>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</si>
  <si>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</si>
  <si>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</si>
  <si>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</si>
  <si>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</si>
  <si>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</si>
  <si>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</si>
  <si>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</si>
  <si>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</si>
  <si>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</si>
  <si>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</si>
  <si>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</si>
  <si>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</si>
  <si>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</si>
  <si>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</si>
  <si>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</si>
  <si>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</si>
  <si>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</si>
  <si>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</si>
  <si>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</si>
  <si>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</si>
  <si>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</si>
  <si>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</si>
  <si>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</si>
  <si>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</si>
  <si>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</si>
  <si>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</si>
  <si>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</si>
  <si>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</si>
  <si>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</si>
  <si>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</si>
  <si>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</si>
  <si>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</si>
  <si>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</si>
  <si>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</si>
  <si>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</si>
  <si>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</si>
  <si>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</si>
  <si>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</si>
  <si>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</si>
  <si>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</si>
  <si>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</si>
  <si>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</si>
  <si>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</si>
  <si>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</si>
  <si>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Tantárgy neve</t>
  </si>
  <si>
    <t>Szemeszterek</t>
  </si>
  <si>
    <t>Előtanulmány</t>
  </si>
  <si>
    <t>Intézet</t>
  </si>
  <si>
    <t>Tárgy betű</t>
  </si>
  <si>
    <t>vége</t>
  </si>
  <si>
    <t>RI1</t>
  </si>
  <si>
    <t>IB1</t>
  </si>
  <si>
    <t>HS1</t>
  </si>
  <si>
    <t>GI1</t>
  </si>
  <si>
    <t>IF1</t>
  </si>
  <si>
    <t>MM1</t>
  </si>
  <si>
    <t>UG1</t>
  </si>
  <si>
    <t>SM1</t>
  </si>
  <si>
    <t>Vizsga (v)</t>
  </si>
  <si>
    <t>DKM</t>
  </si>
  <si>
    <t>BR1</t>
  </si>
  <si>
    <t>IA1</t>
  </si>
  <si>
    <t>IK1</t>
  </si>
  <si>
    <t>RI2</t>
  </si>
  <si>
    <t>RP1</t>
  </si>
  <si>
    <t>Elosztott informatikai szolgáltatások menedzsmentje</t>
  </si>
  <si>
    <t>Szolgáltatások számítási felhőben</t>
  </si>
  <si>
    <t>Üzleti szolgáltatások tervezése és megvalósítása</t>
  </si>
  <si>
    <t>DM1</t>
  </si>
  <si>
    <t>DM2</t>
  </si>
  <si>
    <t>ES1</t>
  </si>
  <si>
    <t>CC1</t>
  </si>
  <si>
    <t>US1</t>
  </si>
  <si>
    <t>Recent Advances in Intelligent Systems</t>
  </si>
  <si>
    <t>RA1</t>
  </si>
  <si>
    <t>Információ és kódelmélet</t>
  </si>
  <si>
    <t>Rendszer- és irányításelmélet</t>
  </si>
  <si>
    <t>Algoritmuselmélet</t>
  </si>
  <si>
    <t>Mérnöki menedzsment</t>
  </si>
  <si>
    <t>Üzleti gazdaságtan</t>
  </si>
  <si>
    <t>Informatikai rendszerek biztonságtechnikája</t>
  </si>
  <si>
    <t>Szenzormodalitások</t>
  </si>
  <si>
    <t>Diagnosztikai célú orvosi képalkotás</t>
  </si>
  <si>
    <t>Egészségügyi informatikai rendszerek biztonsága</t>
  </si>
  <si>
    <t>Orvosi vizsgálatok kiértékelésének mérnökinformatikai alapjai</t>
  </si>
  <si>
    <t>Orvosi mérnökinformatikai specializáció (OMI)</t>
  </si>
  <si>
    <t>MT1</t>
  </si>
  <si>
    <t>Gépi intelligencia</t>
  </si>
  <si>
    <t>Robotrendszerek programozása</t>
  </si>
  <si>
    <t>Szerviz robotok. Orvosi robotika</t>
  </si>
  <si>
    <t>Intelligens fejlesztő eszközök</t>
  </si>
  <si>
    <t>Modellezés és tervezés</t>
  </si>
  <si>
    <t>Orvosi készülékek gyártmányfejlesztése</t>
  </si>
  <si>
    <t>Szabadon választható tárgyak</t>
  </si>
  <si>
    <t>DM3</t>
  </si>
  <si>
    <t>DM4</t>
  </si>
  <si>
    <t>BS1</t>
  </si>
  <si>
    <t>SZ1</t>
  </si>
  <si>
    <t>CO1</t>
  </si>
  <si>
    <t>EI1</t>
  </si>
  <si>
    <t>EB1</t>
  </si>
  <si>
    <t>CI1</t>
  </si>
  <si>
    <t>Alkalmazott matematika</t>
  </si>
  <si>
    <t>Biológiai ihletésű megoldások a robotikában</t>
  </si>
  <si>
    <t>Digitális kvantitatív mikroszkópia</t>
  </si>
  <si>
    <t>Mechatronikai alapok</t>
  </si>
  <si>
    <t>Robotprogramozási alapok</t>
  </si>
  <si>
    <t>Szimulációs módszerek</t>
  </si>
  <si>
    <t>Modell-alapú szoftverfejlesztés</t>
  </si>
  <si>
    <t>Informatikai audit</t>
  </si>
  <si>
    <t>Numerikus analízis</t>
  </si>
  <si>
    <t>Lágy számítási módszerek és alkalmazásaik</t>
  </si>
  <si>
    <t>Telemetrikus adatfeldolgozás</t>
  </si>
  <si>
    <t>Fuzzy rendszerek mérnöki megközelítésben</t>
  </si>
  <si>
    <t>Differenciált szakmai ismeretek</t>
  </si>
  <si>
    <t>Természettudományos alapismeretek</t>
  </si>
  <si>
    <t>Robotika specializáció (ROB)</t>
  </si>
  <si>
    <t>AM1</t>
  </si>
  <si>
    <t>AL1</t>
  </si>
  <si>
    <t>MH1</t>
  </si>
  <si>
    <t>MF1</t>
  </si>
  <si>
    <t>NU1</t>
  </si>
  <si>
    <t>LS1</t>
  </si>
  <si>
    <t>TM1</t>
  </si>
  <si>
    <t>FR1</t>
  </si>
  <si>
    <t>é</t>
  </si>
  <si>
    <t>Évközi jegy (é)</t>
  </si>
  <si>
    <t>kredit</t>
  </si>
  <si>
    <t>Haladó szoftvertechnológiák</t>
  </si>
  <si>
    <t>Biostatisztikai módszerek alkalmazása</t>
  </si>
  <si>
    <t>Tömegkiszolgálás</t>
  </si>
  <si>
    <t>AB1</t>
  </si>
  <si>
    <t>PER</t>
  </si>
  <si>
    <t>MI1</t>
  </si>
  <si>
    <t>Adatbázis- és Big Data technológiák</t>
  </si>
  <si>
    <t>Felhőszámítási rendszerek</t>
  </si>
  <si>
    <t>Felhő alapú IoT és Big Data platformok</t>
  </si>
  <si>
    <t>Számítógépes képfeldolgozás és grafika</t>
  </si>
  <si>
    <t>SKG</t>
  </si>
  <si>
    <t>Szoftverfejlesztés párhuzamos architektúrákra</t>
  </si>
  <si>
    <t>Magas rendelkezésre állású beágyazott rendszerek</t>
  </si>
  <si>
    <t>MBI</t>
  </si>
  <si>
    <t>TK1</t>
  </si>
  <si>
    <t>FIB</t>
  </si>
  <si>
    <t>Tárgyfelelős</t>
  </si>
  <si>
    <t>Dr. Póser Valéria</t>
  </si>
  <si>
    <t>Dr. Vámossy Zoltán</t>
  </si>
  <si>
    <t>Dr. Fleiner Rita</t>
  </si>
  <si>
    <t>Dr. Lovas Róbert</t>
  </si>
  <si>
    <t>Dr. Szeghegyi Ágnes</t>
  </si>
  <si>
    <t>Dr. Kozlovszky Miklós</t>
  </si>
  <si>
    <t>Dr. Haidegger Tamás</t>
  </si>
  <si>
    <t>Dr. Galambos Péter</t>
  </si>
  <si>
    <t>Dr. Takács Márta</t>
  </si>
  <si>
    <t>Dr. Galántai Aurél</t>
  </si>
  <si>
    <t>Dr. Ferenci Tamás</t>
  </si>
  <si>
    <t>Dr. Kovács Levente</t>
  </si>
  <si>
    <t>Dr. Molnár András</t>
  </si>
  <si>
    <t>Dr. Zentay Péter</t>
  </si>
  <si>
    <t>Dr. Kárász Péter</t>
  </si>
  <si>
    <t>Mérnökinformatikus mesterképzési szak nappali tagozat tantervi táblája</t>
  </si>
  <si>
    <t>Diplomamunka I.</t>
  </si>
  <si>
    <t>Diplomamunka II.</t>
  </si>
  <si>
    <t>Diplomamunka III.</t>
  </si>
  <si>
    <t>Diplomamunka IV.</t>
  </si>
  <si>
    <t>Követelmények száma:</t>
  </si>
  <si>
    <t>Specializáció nélkül</t>
  </si>
  <si>
    <t>OMI specializáció</t>
  </si>
  <si>
    <t>ROB specializáció</t>
  </si>
  <si>
    <t>A záróvizsga tárgyai: Felhőszámítási módszerek és a választott specialzáció adott tárgya</t>
  </si>
  <si>
    <t>MX</t>
  </si>
  <si>
    <t>BX</t>
  </si>
  <si>
    <t>VX</t>
  </si>
  <si>
    <t>SX</t>
  </si>
  <si>
    <t>IX</t>
  </si>
  <si>
    <t>ND</t>
  </si>
  <si>
    <t>BV</t>
  </si>
  <si>
    <t>IV</t>
  </si>
  <si>
    <t>MV</t>
  </si>
  <si>
    <t>OK1</t>
  </si>
  <si>
    <t>HMNE</t>
  </si>
  <si>
    <t>OMNE</t>
  </si>
  <si>
    <t>RMNE</t>
  </si>
  <si>
    <t>NBXRI1HMNE</t>
  </si>
  <si>
    <t>GVXMM2HMNE</t>
  </si>
  <si>
    <t>Takácsné Dr. György Katalin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</si>
</sst>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0"/>
      <color indexed="10"/>
      <name val="Arial CE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3" fillId="0" borderId="0" xfId="56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0" fontId="0" fillId="0" borderId="11" xfId="55" applyBorder="1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0" fontId="0" fillId="0" borderId="13" xfId="55" applyBorder="1">
      <alignment/>
      <protection/>
    </xf>
    <xf numFmtId="0" fontId="0" fillId="0" borderId="14" xfId="55" applyBorder="1">
      <alignment/>
      <protection/>
    </xf>
    <xf numFmtId="0" fontId="0" fillId="0" borderId="15" xfId="55" applyBorder="1">
      <alignment/>
      <protection/>
    </xf>
    <xf numFmtId="0" fontId="0" fillId="0" borderId="16" xfId="55" applyBorder="1">
      <alignment/>
      <protection/>
    </xf>
    <xf numFmtId="0" fontId="0" fillId="0" borderId="17" xfId="55" applyBorder="1">
      <alignment/>
      <protection/>
    </xf>
    <xf numFmtId="0" fontId="0" fillId="0" borderId="18" xfId="55" applyBorder="1">
      <alignment/>
      <protection/>
    </xf>
    <xf numFmtId="0" fontId="0" fillId="0" borderId="19" xfId="55" applyFont="1" applyBorder="1">
      <alignment/>
      <protection/>
    </xf>
    <xf numFmtId="0" fontId="0" fillId="0" borderId="19" xfId="55" applyBorder="1">
      <alignment/>
      <protection/>
    </xf>
    <xf numFmtId="0" fontId="0" fillId="0" borderId="20" xfId="55" applyBorder="1">
      <alignment/>
      <protection/>
    </xf>
    <xf numFmtId="0" fontId="0" fillId="0" borderId="21" xfId="55" applyBorder="1">
      <alignment/>
      <protection/>
    </xf>
    <xf numFmtId="0" fontId="0" fillId="0" borderId="22" xfId="55" applyBorder="1">
      <alignment/>
      <protection/>
    </xf>
    <xf numFmtId="0" fontId="0" fillId="0" borderId="23" xfId="55" applyBorder="1">
      <alignment/>
      <protection/>
    </xf>
    <xf numFmtId="0" fontId="0" fillId="0" borderId="24" xfId="55" applyBorder="1">
      <alignment/>
      <protection/>
    </xf>
    <xf numFmtId="0" fontId="0" fillId="0" borderId="25" xfId="55" applyBorder="1">
      <alignment/>
      <protection/>
    </xf>
    <xf numFmtId="0" fontId="0" fillId="0" borderId="26" xfId="55" applyBorder="1">
      <alignment/>
      <protection/>
    </xf>
    <xf numFmtId="0" fontId="0" fillId="0" borderId="27" xfId="55" applyBorder="1">
      <alignment/>
      <protection/>
    </xf>
    <xf numFmtId="0" fontId="0" fillId="0" borderId="10" xfId="55" applyBorder="1">
      <alignment/>
      <protection/>
    </xf>
    <xf numFmtId="0" fontId="0" fillId="0" borderId="28" xfId="55" applyBorder="1">
      <alignment/>
      <protection/>
    </xf>
    <xf numFmtId="0" fontId="0" fillId="0" borderId="29" xfId="55" applyBorder="1">
      <alignment/>
      <protection/>
    </xf>
    <xf numFmtId="0" fontId="0" fillId="0" borderId="30" xfId="55" applyBorder="1">
      <alignment/>
      <protection/>
    </xf>
    <xf numFmtId="0" fontId="0" fillId="0" borderId="31" xfId="55" applyBorder="1">
      <alignment/>
      <protection/>
    </xf>
    <xf numFmtId="0" fontId="0" fillId="0" borderId="32" xfId="55" applyBorder="1">
      <alignment/>
      <protection/>
    </xf>
    <xf numFmtId="0" fontId="0" fillId="0" borderId="33" xfId="55" applyBorder="1">
      <alignment/>
      <protection/>
    </xf>
    <xf numFmtId="0" fontId="0" fillId="0" borderId="34" xfId="55" applyBorder="1">
      <alignment/>
      <protection/>
    </xf>
    <xf numFmtId="0" fontId="0" fillId="0" borderId="35" xfId="55" applyBorder="1">
      <alignment/>
      <protection/>
    </xf>
    <xf numFmtId="0" fontId="0" fillId="0" borderId="36" xfId="55" applyBorder="1">
      <alignment/>
      <protection/>
    </xf>
    <xf numFmtId="0" fontId="0" fillId="0" borderId="37" xfId="55" applyBorder="1">
      <alignment/>
      <protection/>
    </xf>
    <xf numFmtId="0" fontId="2" fillId="0" borderId="38" xfId="55" applyFont="1" applyBorder="1">
      <alignment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0" fillId="0" borderId="0" xfId="54">
      <alignment/>
      <protection/>
    </xf>
    <xf numFmtId="0" fontId="6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left"/>
      <protection/>
    </xf>
    <xf numFmtId="0" fontId="0" fillId="0" borderId="41" xfId="54" applyBorder="1" applyAlignment="1">
      <alignment horizontal="center"/>
      <protection/>
    </xf>
    <xf numFmtId="0" fontId="0" fillId="0" borderId="11" xfId="54" applyBorder="1">
      <alignment/>
      <protection/>
    </xf>
    <xf numFmtId="0" fontId="0" fillId="0" borderId="42" xfId="54" applyBorder="1">
      <alignment/>
      <protection/>
    </xf>
    <xf numFmtId="0" fontId="0" fillId="0" borderId="43" xfId="54" applyBorder="1">
      <alignment/>
      <protection/>
    </xf>
    <xf numFmtId="0" fontId="0" fillId="0" borderId="41" xfId="54" applyBorder="1">
      <alignment/>
      <protection/>
    </xf>
    <xf numFmtId="0" fontId="0" fillId="0" borderId="44" xfId="54" applyBorder="1">
      <alignment/>
      <protection/>
    </xf>
    <xf numFmtId="0" fontId="0" fillId="0" borderId="45" xfId="54" applyBorder="1">
      <alignment/>
      <protection/>
    </xf>
    <xf numFmtId="0" fontId="0" fillId="0" borderId="45" xfId="54" applyBorder="1" applyAlignment="1">
      <alignment horizontal="center"/>
      <protection/>
    </xf>
    <xf numFmtId="0" fontId="0" fillId="0" borderId="35" xfId="54" applyBorder="1">
      <alignment/>
      <protection/>
    </xf>
    <xf numFmtId="0" fontId="0" fillId="0" borderId="46" xfId="54" applyFont="1" applyBorder="1">
      <alignment/>
      <protection/>
    </xf>
    <xf numFmtId="0" fontId="0" fillId="0" borderId="46" xfId="54" applyBorder="1">
      <alignment/>
      <protection/>
    </xf>
    <xf numFmtId="0" fontId="0" fillId="0" borderId="47" xfId="54" applyBorder="1">
      <alignment/>
      <protection/>
    </xf>
    <xf numFmtId="0" fontId="0" fillId="0" borderId="12" xfId="54" applyBorder="1">
      <alignment/>
      <protection/>
    </xf>
    <xf numFmtId="0" fontId="0" fillId="0" borderId="22" xfId="54" applyBorder="1">
      <alignment/>
      <protection/>
    </xf>
    <xf numFmtId="0" fontId="0" fillId="0" borderId="23" xfId="54" applyBorder="1">
      <alignment/>
      <protection/>
    </xf>
    <xf numFmtId="0" fontId="0" fillId="0" borderId="24" xfId="54" applyBorder="1">
      <alignment/>
      <protection/>
    </xf>
    <xf numFmtId="0" fontId="0" fillId="0" borderId="25" xfId="54" applyBorder="1">
      <alignment/>
      <protection/>
    </xf>
    <xf numFmtId="0" fontId="0" fillId="0" borderId="29" xfId="54" applyBorder="1">
      <alignment/>
      <protection/>
    </xf>
    <xf numFmtId="0" fontId="0" fillId="0" borderId="27" xfId="54" applyBorder="1">
      <alignment/>
      <protection/>
    </xf>
    <xf numFmtId="0" fontId="0" fillId="0" borderId="10" xfId="54" applyBorder="1">
      <alignment/>
      <protection/>
    </xf>
    <xf numFmtId="0" fontId="0" fillId="0" borderId="28" xfId="54" applyBorder="1">
      <alignment/>
      <protection/>
    </xf>
    <xf numFmtId="0" fontId="0" fillId="0" borderId="31" xfId="54" applyBorder="1">
      <alignment/>
      <protection/>
    </xf>
    <xf numFmtId="0" fontId="0" fillId="0" borderId="32" xfId="54" applyBorder="1">
      <alignment/>
      <protection/>
    </xf>
    <xf numFmtId="0" fontId="0" fillId="0" borderId="33" xfId="54" applyBorder="1">
      <alignment/>
      <protection/>
    </xf>
    <xf numFmtId="0" fontId="0" fillId="0" borderId="34" xfId="54" applyBorder="1">
      <alignment/>
      <protection/>
    </xf>
    <xf numFmtId="0" fontId="2" fillId="0" borderId="39" xfId="54" applyFont="1" applyBorder="1">
      <alignment/>
      <protection/>
    </xf>
    <xf numFmtId="0" fontId="2" fillId="0" borderId="40" xfId="54" applyFont="1" applyBorder="1">
      <alignment/>
      <protection/>
    </xf>
    <xf numFmtId="0" fontId="2" fillId="0" borderId="48" xfId="54" applyFont="1" applyBorder="1">
      <alignment/>
      <protection/>
    </xf>
    <xf numFmtId="0" fontId="2" fillId="0" borderId="49" xfId="54" applyFont="1" applyBorder="1">
      <alignment/>
      <protection/>
    </xf>
    <xf numFmtId="0" fontId="0" fillId="0" borderId="0" xfId="54" applyFont="1">
      <alignment/>
      <protection/>
    </xf>
    <xf numFmtId="0" fontId="2" fillId="0" borderId="0" xfId="54" applyFont="1">
      <alignment/>
      <protection/>
    </xf>
    <xf numFmtId="0" fontId="0" fillId="0" borderId="13" xfId="54" applyBorder="1">
      <alignment/>
      <protection/>
    </xf>
    <xf numFmtId="0" fontId="0" fillId="0" borderId="14" xfId="54" applyBorder="1">
      <alignment/>
      <protection/>
    </xf>
    <xf numFmtId="0" fontId="0" fillId="0" borderId="15" xfId="54" applyBorder="1">
      <alignment/>
      <protection/>
    </xf>
    <xf numFmtId="0" fontId="0" fillId="0" borderId="50" xfId="54" applyBorder="1">
      <alignment/>
      <protection/>
    </xf>
    <xf numFmtId="0" fontId="0" fillId="0" borderId="18" xfId="54" applyBorder="1">
      <alignment/>
      <protection/>
    </xf>
    <xf numFmtId="0" fontId="0" fillId="0" borderId="19" xfId="54" applyFont="1" applyBorder="1">
      <alignment/>
      <protection/>
    </xf>
    <xf numFmtId="0" fontId="0" fillId="0" borderId="19" xfId="54" applyBorder="1">
      <alignment/>
      <protection/>
    </xf>
    <xf numFmtId="0" fontId="0" fillId="0" borderId="20" xfId="54" applyBorder="1">
      <alignment/>
      <protection/>
    </xf>
    <xf numFmtId="0" fontId="0" fillId="0" borderId="11" xfId="54" applyBorder="1" applyAlignment="1">
      <alignment horizontal="center"/>
      <protection/>
    </xf>
    <xf numFmtId="0" fontId="0" fillId="0" borderId="12" xfId="54" applyBorder="1" applyAlignment="1">
      <alignment horizontal="center"/>
      <protection/>
    </xf>
    <xf numFmtId="0" fontId="0" fillId="0" borderId="16" xfId="54" applyBorder="1">
      <alignment/>
      <protection/>
    </xf>
    <xf numFmtId="0" fontId="2" fillId="0" borderId="38" xfId="54" applyFont="1" applyBorder="1">
      <alignment/>
      <protection/>
    </xf>
    <xf numFmtId="0" fontId="6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3" fillId="0" borderId="11" xfId="56" applyBorder="1" applyAlignment="1">
      <alignment horizontal="center"/>
      <protection/>
    </xf>
    <xf numFmtId="0" fontId="3" fillId="0" borderId="12" xfId="56" applyBorder="1" applyAlignment="1">
      <alignment horizontal="center"/>
      <protection/>
    </xf>
    <xf numFmtId="0" fontId="3" fillId="0" borderId="43" xfId="56" applyBorder="1" applyAlignment="1">
      <alignment horizontal="center"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5" xfId="56" applyBorder="1" applyAlignment="1">
      <alignment horizontal="center"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51" xfId="56" applyBorder="1" applyAlignment="1">
      <alignment horizontal="center"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20" xfId="56" applyBorder="1">
      <alignment/>
      <protection/>
    </xf>
    <xf numFmtId="0" fontId="3" fillId="0" borderId="45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5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9" xfId="56" applyBorder="1">
      <alignment/>
      <protection/>
    </xf>
    <xf numFmtId="0" fontId="3" fillId="0" borderId="53" xfId="56" applyBorder="1">
      <alignment/>
      <protection/>
    </xf>
    <xf numFmtId="0" fontId="3" fillId="0" borderId="27" xfId="56" applyBorder="1">
      <alignment/>
      <protection/>
    </xf>
    <xf numFmtId="0" fontId="3" fillId="0" borderId="10" xfId="56" applyBorder="1">
      <alignment/>
      <protection/>
    </xf>
    <xf numFmtId="0" fontId="3" fillId="0" borderId="28" xfId="56" applyBorder="1">
      <alignment/>
      <protection/>
    </xf>
    <xf numFmtId="0" fontId="2" fillId="0" borderId="38" xfId="56" applyFont="1" applyBorder="1">
      <alignment/>
      <protection/>
    </xf>
    <xf numFmtId="0" fontId="2" fillId="0" borderId="39" xfId="56" applyFont="1" applyBorder="1">
      <alignment/>
      <protection/>
    </xf>
    <xf numFmtId="0" fontId="2" fillId="0" borderId="54" xfId="56" applyFont="1" applyBorder="1">
      <alignment/>
      <protection/>
    </xf>
    <xf numFmtId="0" fontId="2" fillId="0" borderId="40" xfId="56" applyFont="1" applyBorder="1">
      <alignment/>
      <protection/>
    </xf>
    <xf numFmtId="0" fontId="3" fillId="0" borderId="39" xfId="56" applyBorder="1">
      <alignment/>
      <protection/>
    </xf>
    <xf numFmtId="0" fontId="7" fillId="0" borderId="25" xfId="56" applyFont="1" applyBorder="1">
      <alignment/>
      <protection/>
    </xf>
    <xf numFmtId="0" fontId="7" fillId="0" borderId="28" xfId="56" applyFont="1" applyBorder="1">
      <alignment/>
      <protection/>
    </xf>
    <xf numFmtId="0" fontId="3" fillId="0" borderId="30" xfId="56" applyBorder="1">
      <alignment/>
      <protection/>
    </xf>
    <xf numFmtId="0" fontId="3" fillId="0" borderId="31" xfId="56" applyBorder="1">
      <alignment/>
      <protection/>
    </xf>
    <xf numFmtId="0" fontId="3" fillId="0" borderId="32" xfId="56" applyBorder="1">
      <alignment/>
      <protection/>
    </xf>
    <xf numFmtId="0" fontId="3" fillId="0" borderId="33" xfId="56" applyBorder="1">
      <alignment/>
      <protection/>
    </xf>
    <xf numFmtId="0" fontId="3" fillId="0" borderId="34" xfId="56" applyBorder="1">
      <alignment/>
      <protection/>
    </xf>
    <xf numFmtId="0" fontId="3" fillId="0" borderId="51" xfId="56" applyBorder="1">
      <alignment/>
      <protection/>
    </xf>
    <xf numFmtId="0" fontId="3" fillId="0" borderId="35" xfId="56" applyBorder="1">
      <alignment/>
      <protection/>
    </xf>
    <xf numFmtId="0" fontId="3" fillId="0" borderId="36" xfId="56" applyBorder="1">
      <alignment/>
      <protection/>
    </xf>
    <xf numFmtId="0" fontId="3" fillId="0" borderId="37" xfId="56" applyBorder="1">
      <alignment/>
      <protection/>
    </xf>
    <xf numFmtId="0" fontId="0" fillId="0" borderId="14" xfId="55" applyFont="1" applyBorder="1">
      <alignment/>
      <protection/>
    </xf>
    <xf numFmtId="0" fontId="0" fillId="0" borderId="0" xfId="55" applyFont="1">
      <alignment/>
      <protection/>
    </xf>
    <xf numFmtId="0" fontId="0" fillId="0" borderId="42" xfId="54" applyFont="1" applyBorder="1">
      <alignment/>
      <protection/>
    </xf>
    <xf numFmtId="0" fontId="0" fillId="0" borderId="14" xfId="54" applyFont="1" applyBorder="1">
      <alignment/>
      <protection/>
    </xf>
    <xf numFmtId="0" fontId="3" fillId="0" borderId="14" xfId="56" applyFont="1" applyBorder="1">
      <alignment/>
      <protection/>
    </xf>
    <xf numFmtId="0" fontId="3" fillId="0" borderId="26" xfId="56" applyFont="1" applyBorder="1">
      <alignment/>
      <protection/>
    </xf>
    <xf numFmtId="0" fontId="3" fillId="0" borderId="0" xfId="56" applyFont="1">
      <alignment/>
      <protection/>
    </xf>
    <xf numFmtId="0" fontId="0" fillId="0" borderId="17" xfId="55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3" fillId="0" borderId="17" xfId="56" applyBorder="1" applyAlignment="1">
      <alignment horizontal="center"/>
      <protection/>
    </xf>
    <xf numFmtId="0" fontId="0" fillId="0" borderId="24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33" xfId="55" applyFont="1" applyBorder="1">
      <alignment/>
      <protection/>
    </xf>
    <xf numFmtId="0" fontId="0" fillId="0" borderId="36" xfId="55" applyFont="1" applyBorder="1">
      <alignment/>
      <protection/>
    </xf>
    <xf numFmtId="0" fontId="3" fillId="0" borderId="10" xfId="56" applyFont="1" applyBorder="1">
      <alignment/>
      <protection/>
    </xf>
    <xf numFmtId="0" fontId="3" fillId="0" borderId="24" xfId="56" applyFont="1" applyBorder="1">
      <alignment/>
      <protection/>
    </xf>
    <xf numFmtId="0" fontId="3" fillId="0" borderId="33" xfId="56" applyFont="1" applyBorder="1">
      <alignment/>
      <protection/>
    </xf>
    <xf numFmtId="0" fontId="3" fillId="0" borderId="36" xfId="56" applyFont="1" applyBorder="1">
      <alignment/>
      <protection/>
    </xf>
    <xf numFmtId="0" fontId="0" fillId="0" borderId="47" xfId="55" applyBorder="1">
      <alignment/>
      <protection/>
    </xf>
    <xf numFmtId="0" fontId="0" fillId="0" borderId="21" xfId="54" applyFont="1" applyBorder="1">
      <alignment/>
      <protection/>
    </xf>
    <xf numFmtId="0" fontId="0" fillId="0" borderId="26" xfId="54" applyFont="1" applyBorder="1">
      <alignment/>
      <protection/>
    </xf>
    <xf numFmtId="0" fontId="0" fillId="0" borderId="30" xfId="54" applyFont="1" applyBorder="1">
      <alignment/>
      <protection/>
    </xf>
    <xf numFmtId="0" fontId="3" fillId="0" borderId="16" xfId="56" applyFont="1" applyBorder="1">
      <alignment/>
      <protection/>
    </xf>
    <xf numFmtId="0" fontId="3" fillId="0" borderId="21" xfId="56" applyFont="1" applyBorder="1">
      <alignment/>
      <protection/>
    </xf>
    <xf numFmtId="0" fontId="3" fillId="0" borderId="30" xfId="56" applyFont="1" applyBorder="1">
      <alignment/>
      <protection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9" fillId="0" borderId="54" xfId="0" applyFont="1" applyFill="1" applyBorder="1" applyAlignment="1">
      <alignment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/>
    </xf>
    <xf numFmtId="0" fontId="10" fillId="34" borderId="29" xfId="0" applyFont="1" applyFill="1" applyBorder="1" applyAlignment="1">
      <alignment horizontal="left" vertical="center" wrapText="1"/>
    </xf>
    <xf numFmtId="0" fontId="10" fillId="34" borderId="2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35" borderId="29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/>
    </xf>
    <xf numFmtId="0" fontId="10" fillId="34" borderId="64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 wrapText="1"/>
    </xf>
    <xf numFmtId="0" fontId="10" fillId="36" borderId="27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1" fillId="36" borderId="25" xfId="0" applyFont="1" applyFill="1" applyBorder="1" applyAlignment="1">
      <alignment horizontal="right" vertical="center"/>
    </xf>
    <xf numFmtId="0" fontId="10" fillId="34" borderId="43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 wrapText="1"/>
    </xf>
    <xf numFmtId="0" fontId="10" fillId="36" borderId="2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12" fillId="0" borderId="60" xfId="0" applyFont="1" applyBorder="1" applyAlignment="1">
      <alignment horizontal="center" vertical="center"/>
    </xf>
    <xf numFmtId="0" fontId="9" fillId="0" borderId="55" xfId="0" applyFont="1" applyFill="1" applyBorder="1" applyAlignment="1">
      <alignment/>
    </xf>
    <xf numFmtId="0" fontId="10" fillId="34" borderId="1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0" fillId="34" borderId="26" xfId="0" applyFont="1" applyFill="1" applyBorder="1" applyAlignment="1">
      <alignment horizontal="left" vertical="center" wrapText="1"/>
    </xf>
    <xf numFmtId="0" fontId="10" fillId="34" borderId="26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2" fillId="0" borderId="51" xfId="0" applyFont="1" applyBorder="1" applyAlignment="1">
      <alignment horizontal="center"/>
    </xf>
    <xf numFmtId="0" fontId="11" fillId="37" borderId="5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0" fillId="0" borderId="6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0" fillId="0" borderId="68" xfId="0" applyFont="1" applyFill="1" applyBorder="1" applyAlignment="1">
      <alignment horizontal="left"/>
    </xf>
    <xf numFmtId="0" fontId="12" fillId="0" borderId="28" xfId="0" applyFont="1" applyBorder="1" applyAlignment="1">
      <alignment horizontal="left" vertical="center"/>
    </xf>
    <xf numFmtId="0" fontId="12" fillId="37" borderId="28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3" fillId="0" borderId="0" xfId="56" applyFont="1" applyAlignment="1">
      <alignment horizontal="left"/>
      <protection/>
    </xf>
    <xf numFmtId="0" fontId="1" fillId="0" borderId="5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2" fillId="0" borderId="6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Geszaki_ok" xfId="54"/>
    <cellStyle name="Normal_kab_szakiranyleiras" xfId="55"/>
    <cellStyle name="Normál_NIKTT03012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zoomScale="75" zoomScaleNormal="75" zoomScalePageLayoutView="0" workbookViewId="0" topLeftCell="A1">
      <selection activeCell="B251" sqref="B251:J251"/>
    </sheetView>
  </sheetViews>
  <sheetFormatPr defaultColWidth="9.140625" defaultRowHeight="12.75"/>
  <cols>
    <col min="1" max="1" width="43.00390625" style="8" customWidth="1"/>
    <col min="2" max="2" width="14.421875" style="8" customWidth="1"/>
    <col min="3" max="3" width="4.00390625" style="8" customWidth="1"/>
    <col min="4" max="4" width="4.421875" style="8" customWidth="1"/>
    <col min="5" max="5" width="4.140625" style="8" customWidth="1"/>
    <col min="6" max="6" width="3.8515625" style="8" customWidth="1"/>
    <col min="7" max="7" width="2.8515625" style="8" customWidth="1"/>
    <col min="8" max="8" width="4.140625" style="8" customWidth="1"/>
    <col min="9" max="9" width="3.57421875" style="8" customWidth="1"/>
    <col min="10" max="10" width="4.140625" style="8" customWidth="1"/>
    <col min="11" max="11" width="2.7109375" style="8" customWidth="1"/>
    <col min="12" max="12" width="3.57421875" style="8" bestFit="1" customWidth="1"/>
    <col min="13" max="13" width="3.140625" style="8" customWidth="1"/>
    <col min="14" max="14" width="3.28125" style="8" customWidth="1"/>
    <col min="15" max="15" width="4.140625" style="8" customWidth="1"/>
    <col min="16" max="16" width="2.421875" style="8" customWidth="1"/>
    <col min="17" max="17" width="2.8515625" style="8" customWidth="1"/>
    <col min="18" max="18" width="3.00390625" style="8" customWidth="1"/>
    <col min="19" max="16384" width="9.140625" style="8" customWidth="1"/>
  </cols>
  <sheetData>
    <row r="1" spans="1:19" ht="15">
      <c r="A1" s="6"/>
      <c r="B1" s="6"/>
      <c r="C1" s="7" t="s">
        <v>106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>
      <c r="A2" s="9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108</v>
      </c>
    </row>
    <row r="3" spans="1:19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6" t="s">
        <v>109</v>
      </c>
      <c r="B4" s="9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">
      <c r="A6" s="136" t="s">
        <v>245</v>
      </c>
      <c r="B6" s="6"/>
      <c r="C6" s="13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7" ht="12">
      <c r="A8" s="11" t="s">
        <v>111</v>
      </c>
      <c r="B8" s="12" t="s">
        <v>113</v>
      </c>
      <c r="C8" s="13"/>
      <c r="D8" s="135" t="s">
        <v>115</v>
      </c>
      <c r="E8" s="14"/>
      <c r="F8" s="14"/>
      <c r="G8" s="15"/>
      <c r="H8" s="14"/>
      <c r="I8" s="135" t="s">
        <v>116</v>
      </c>
      <c r="J8" s="14"/>
      <c r="K8" s="14"/>
      <c r="L8" s="14"/>
      <c r="M8" s="13"/>
      <c r="N8" s="135" t="s">
        <v>244</v>
      </c>
      <c r="O8" s="14"/>
      <c r="P8" s="14"/>
      <c r="Q8" s="15"/>
    </row>
    <row r="9" spans="1:17" ht="12.75" thickBot="1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7" ht="12">
      <c r="A10" s="22" t="s">
        <v>118</v>
      </c>
      <c r="B10" s="23">
        <v>2</v>
      </c>
      <c r="C10" s="24">
        <v>2</v>
      </c>
      <c r="D10" s="25">
        <v>0</v>
      </c>
      <c r="E10" s="25">
        <v>0</v>
      </c>
      <c r="F10" s="145" t="s">
        <v>65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7" ht="12">
      <c r="A11" s="27" t="s">
        <v>119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65</v>
      </c>
      <c r="L11" s="30">
        <v>2</v>
      </c>
      <c r="M11" s="28"/>
      <c r="N11" s="29"/>
      <c r="O11" s="29"/>
      <c r="P11" s="29"/>
      <c r="Q11" s="30"/>
    </row>
    <row r="12" spans="1:17" ht="12">
      <c r="A12" s="27" t="s">
        <v>120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65</v>
      </c>
      <c r="L12" s="30">
        <v>3</v>
      </c>
      <c r="M12" s="28"/>
      <c r="N12" s="29"/>
      <c r="O12" s="29"/>
      <c r="P12" s="29"/>
      <c r="Q12" s="30"/>
    </row>
    <row r="13" spans="1:17" ht="12">
      <c r="A13" s="27" t="s">
        <v>121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66</v>
      </c>
      <c r="L13" s="30">
        <v>2</v>
      </c>
      <c r="M13" s="28"/>
      <c r="N13" s="29"/>
      <c r="O13" s="29"/>
      <c r="P13" s="29"/>
      <c r="Q13" s="30"/>
    </row>
    <row r="14" spans="1:17" ht="12">
      <c r="A14" s="27" t="s">
        <v>122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66</v>
      </c>
      <c r="L14" s="30">
        <v>2</v>
      </c>
      <c r="M14" s="28"/>
      <c r="N14" s="29"/>
      <c r="O14" s="29"/>
      <c r="P14" s="29"/>
      <c r="Q14" s="30"/>
    </row>
    <row r="15" spans="1:17" ht="12">
      <c r="A15" s="27" t="s">
        <v>123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66</v>
      </c>
      <c r="Q15" s="30">
        <v>2</v>
      </c>
    </row>
    <row r="16" spans="1:17" ht="12">
      <c r="A16" s="27" t="s">
        <v>124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66</v>
      </c>
      <c r="Q16" s="30">
        <v>2</v>
      </c>
    </row>
    <row r="17" spans="1:17" ht="12">
      <c r="A17" s="32" t="s">
        <v>125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66</v>
      </c>
      <c r="L17" s="36">
        <v>2</v>
      </c>
      <c r="M17" s="34"/>
      <c r="N17" s="35"/>
      <c r="O17" s="35"/>
      <c r="P17" s="147"/>
      <c r="Q17" s="36"/>
    </row>
    <row r="18" spans="1:17" ht="12.75" thickBot="1">
      <c r="A18" s="16" t="s">
        <v>126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66</v>
      </c>
      <c r="Q18" s="153">
        <v>2</v>
      </c>
    </row>
    <row r="19" spans="1:17" ht="13.5" thickBot="1">
      <c r="A19" s="40" t="s">
        <v>127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">
      <c r="A21" s="6" t="s">
        <v>128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">
      <c r="A23" s="6" t="s">
        <v>130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">
      <c r="A26" s="43"/>
      <c r="B26" s="43"/>
      <c r="C26" s="44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.75">
      <c r="A27" s="77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131</v>
      </c>
    </row>
    <row r="28" spans="1:19" ht="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.75">
      <c r="A29" s="43" t="s">
        <v>132</v>
      </c>
      <c r="B29" s="46" t="s">
        <v>133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>
      <c r="A31" s="76" t="s">
        <v>246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.75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7" ht="12">
      <c r="A33" s="47" t="s">
        <v>111</v>
      </c>
      <c r="B33" s="47" t="s">
        <v>134</v>
      </c>
      <c r="C33" s="48"/>
      <c r="D33" s="137" t="s">
        <v>115</v>
      </c>
      <c r="E33" s="49"/>
      <c r="F33" s="49"/>
      <c r="G33" s="50"/>
      <c r="H33" s="48"/>
      <c r="I33" s="137" t="s">
        <v>116</v>
      </c>
      <c r="J33" s="49"/>
      <c r="K33" s="49"/>
      <c r="L33" s="50"/>
      <c r="M33" s="48"/>
      <c r="N33" s="137" t="s">
        <v>244</v>
      </c>
      <c r="O33" s="49"/>
      <c r="P33" s="49"/>
      <c r="Q33" s="50"/>
    </row>
    <row r="34" spans="1:17" ht="12.75" thickBot="1">
      <c r="A34" s="52"/>
      <c r="B34" s="54" t="s">
        <v>135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7" ht="12">
      <c r="A35" s="59" t="s">
        <v>136</v>
      </c>
      <c r="B35" s="60">
        <v>2</v>
      </c>
      <c r="C35" s="61">
        <v>2</v>
      </c>
      <c r="D35" s="62">
        <v>0</v>
      </c>
      <c r="E35" s="62">
        <v>0</v>
      </c>
      <c r="F35" s="62" t="s">
        <v>65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7" ht="12">
      <c r="A36" s="64" t="s">
        <v>137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65</v>
      </c>
      <c r="L36" s="67">
        <v>4</v>
      </c>
      <c r="M36" s="65"/>
      <c r="N36" s="66"/>
      <c r="O36" s="66"/>
      <c r="P36" s="66"/>
      <c r="Q36" s="67"/>
    </row>
    <row r="37" spans="1:17" ht="12">
      <c r="A37" s="64" t="s">
        <v>138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65</v>
      </c>
      <c r="L37" s="67">
        <v>3</v>
      </c>
      <c r="M37" s="65"/>
      <c r="N37" s="66"/>
      <c r="O37" s="66"/>
      <c r="P37" s="66"/>
      <c r="Q37" s="67"/>
    </row>
    <row r="38" spans="1:17" ht="12">
      <c r="A38" s="64" t="s">
        <v>139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65</v>
      </c>
      <c r="L38" s="67">
        <v>2</v>
      </c>
      <c r="M38" s="65"/>
      <c r="N38" s="66"/>
      <c r="O38" s="66"/>
      <c r="P38" s="66"/>
      <c r="Q38" s="67"/>
    </row>
    <row r="39" spans="1:17" ht="12">
      <c r="A39" s="64" t="s">
        <v>140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65</v>
      </c>
      <c r="L39" s="67">
        <v>2</v>
      </c>
      <c r="M39" s="65"/>
      <c r="N39" s="66"/>
      <c r="O39" s="66"/>
      <c r="P39" s="66"/>
      <c r="Q39" s="67"/>
    </row>
    <row r="40" spans="1:17" ht="12">
      <c r="A40" s="64" t="s">
        <v>141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65</v>
      </c>
      <c r="Q40" s="67">
        <v>3</v>
      </c>
    </row>
    <row r="41" spans="1:17" ht="12.75" thickBot="1">
      <c r="A41" s="68" t="s">
        <v>142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65</v>
      </c>
      <c r="Q41" s="71">
        <v>3</v>
      </c>
    </row>
    <row r="42" spans="1:17" ht="13.5" thickBot="1">
      <c r="A42" s="72" t="s">
        <v>127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 ht="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>
      <c r="A44" s="76" t="s">
        <v>143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">
      <c r="A47" s="43"/>
      <c r="B47" s="43"/>
      <c r="C47" s="44" t="s">
        <v>106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.75">
      <c r="A48" s="77" t="s">
        <v>107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131</v>
      </c>
    </row>
    <row r="49" spans="1:19" ht="1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.75">
      <c r="A50" s="43" t="s">
        <v>109</v>
      </c>
      <c r="B50" s="77" t="s">
        <v>144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>
      <c r="A52" s="76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.75" thickBo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7" ht="12">
      <c r="A54" s="78" t="s">
        <v>145</v>
      </c>
      <c r="B54" s="51" t="s">
        <v>113</v>
      </c>
      <c r="C54" s="78"/>
      <c r="D54" s="138" t="s">
        <v>115</v>
      </c>
      <c r="E54" s="97"/>
      <c r="F54" s="79"/>
      <c r="G54" s="80"/>
      <c r="H54" s="78"/>
      <c r="I54" s="138" t="s">
        <v>116</v>
      </c>
      <c r="J54" s="97"/>
      <c r="K54" s="79"/>
      <c r="L54" s="80"/>
      <c r="M54" s="78"/>
      <c r="N54" s="138" t="s">
        <v>244</v>
      </c>
      <c r="O54" s="79"/>
      <c r="P54" s="79"/>
      <c r="Q54" s="80"/>
    </row>
    <row r="55" spans="1:17" ht="12.75" thickBot="1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7" ht="12">
      <c r="A56" s="60" t="s">
        <v>146</v>
      </c>
      <c r="B56" s="60">
        <v>2</v>
      </c>
      <c r="C56" s="61">
        <v>2</v>
      </c>
      <c r="D56" s="62">
        <v>0</v>
      </c>
      <c r="E56" s="62">
        <v>0</v>
      </c>
      <c r="F56" s="62" t="s">
        <v>66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7" ht="12">
      <c r="A57" s="64" t="s">
        <v>147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65</v>
      </c>
      <c r="L57" s="67">
        <v>4</v>
      </c>
      <c r="M57" s="65"/>
      <c r="N57" s="66"/>
      <c r="O57" s="66"/>
      <c r="P57" s="66"/>
      <c r="Q57" s="67"/>
    </row>
    <row r="58" spans="1:17" ht="12">
      <c r="A58" s="64" t="s">
        <v>148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65</v>
      </c>
      <c r="Q58" s="67">
        <v>3</v>
      </c>
    </row>
    <row r="59" spans="1:17" ht="12">
      <c r="A59" s="64" t="s">
        <v>149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66</v>
      </c>
      <c r="Q59" s="67">
        <v>3</v>
      </c>
    </row>
    <row r="60" spans="1:17" ht="12">
      <c r="A60" s="64" t="s">
        <v>150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66</v>
      </c>
      <c r="L60" s="67">
        <v>2</v>
      </c>
      <c r="M60" s="65"/>
      <c r="N60" s="66"/>
      <c r="O60" s="66"/>
      <c r="P60" s="66"/>
      <c r="Q60" s="67"/>
    </row>
    <row r="61" spans="1:17" ht="12">
      <c r="A61" s="64" t="s">
        <v>151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65</v>
      </c>
      <c r="L61" s="67">
        <v>3</v>
      </c>
      <c r="M61" s="65"/>
      <c r="N61" s="66"/>
      <c r="O61" s="66"/>
      <c r="P61" s="66"/>
      <c r="Q61" s="67"/>
    </row>
    <row r="62" spans="1:17" ht="12.75" thickBot="1">
      <c r="A62" s="68" t="s">
        <v>152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66</v>
      </c>
      <c r="L62" s="71">
        <v>2</v>
      </c>
      <c r="M62" s="55"/>
      <c r="N62" s="57"/>
      <c r="O62" s="57"/>
      <c r="P62" s="57"/>
      <c r="Q62" s="58"/>
    </row>
    <row r="63" spans="1:17" ht="13.5" thickBot="1">
      <c r="A63" s="72" t="s">
        <v>127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aca="true" t="shared" si="0" ref="G63:Q63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 ht="1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>
      <c r="A65" s="76" t="s">
        <v>143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">
      <c r="A68" s="43"/>
      <c r="B68" s="43"/>
      <c r="C68" s="44" t="s">
        <v>106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.75">
      <c r="A69" s="77" t="s">
        <v>107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131</v>
      </c>
    </row>
    <row r="70" spans="1:19" ht="1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.75">
      <c r="A71" s="43" t="s">
        <v>109</v>
      </c>
      <c r="B71" s="77" t="s">
        <v>255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>
      <c r="A73" s="76" t="s">
        <v>248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.75" thickBo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7" ht="12">
      <c r="A75" s="86" t="s">
        <v>111</v>
      </c>
      <c r="B75" s="87" t="s">
        <v>113</v>
      </c>
      <c r="C75" s="78"/>
      <c r="D75" s="138" t="s">
        <v>115</v>
      </c>
      <c r="E75" s="79"/>
      <c r="F75" s="79"/>
      <c r="G75" s="80"/>
      <c r="H75" s="79"/>
      <c r="I75" s="138" t="s">
        <v>116</v>
      </c>
      <c r="J75" s="79"/>
      <c r="K75" s="79"/>
      <c r="L75" s="79"/>
      <c r="M75" s="78"/>
      <c r="N75" s="138" t="s">
        <v>244</v>
      </c>
      <c r="O75" s="79"/>
      <c r="P75" s="79"/>
      <c r="Q75" s="80"/>
    </row>
    <row r="76" spans="1:17" ht="12.75" thickBot="1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7" ht="12">
      <c r="A77" s="154" t="s">
        <v>256</v>
      </c>
      <c r="B77" s="60">
        <v>2</v>
      </c>
      <c r="C77" s="61">
        <v>2</v>
      </c>
      <c r="D77" s="62">
        <v>0</v>
      </c>
      <c r="E77" s="62">
        <v>0</v>
      </c>
      <c r="F77" s="62" t="s">
        <v>66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7" ht="12">
      <c r="A78" s="155" t="s">
        <v>257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65</v>
      </c>
      <c r="L78" s="67">
        <v>4</v>
      </c>
      <c r="M78" s="65"/>
      <c r="N78" s="66"/>
      <c r="O78" s="66"/>
      <c r="P78" s="66"/>
      <c r="Q78" s="67"/>
    </row>
    <row r="79" spans="1:17" ht="12">
      <c r="A79" s="155" t="s">
        <v>258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66</v>
      </c>
      <c r="Q79" s="67">
        <v>3</v>
      </c>
    </row>
    <row r="80" spans="1:17" ht="12">
      <c r="A80" s="155" t="s">
        <v>259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66</v>
      </c>
      <c r="L80" s="67">
        <v>3</v>
      </c>
      <c r="M80" s="65"/>
      <c r="N80" s="66"/>
      <c r="O80" s="66"/>
      <c r="P80" s="66"/>
      <c r="Q80" s="67"/>
    </row>
    <row r="81" spans="1:17" ht="12">
      <c r="A81" s="155" t="s">
        <v>260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65</v>
      </c>
      <c r="Q81" s="67">
        <v>3</v>
      </c>
    </row>
    <row r="82" spans="1:17" ht="12">
      <c r="A82" s="155" t="s">
        <v>261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66</v>
      </c>
      <c r="L82" s="67">
        <v>2</v>
      </c>
      <c r="M82" s="65"/>
      <c r="N82" s="66"/>
      <c r="O82" s="66"/>
      <c r="P82" s="66"/>
      <c r="Q82" s="67"/>
    </row>
    <row r="83" spans="1:17" ht="12.75" thickBot="1">
      <c r="A83" s="156" t="s">
        <v>262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66</v>
      </c>
      <c r="L83" s="71">
        <v>2</v>
      </c>
      <c r="M83" s="69"/>
      <c r="N83" s="70"/>
      <c r="O83" s="70"/>
      <c r="P83" s="70"/>
      <c r="Q83" s="71"/>
    </row>
    <row r="84" spans="1:17" ht="13.5" thickBot="1">
      <c r="A84" s="89" t="s">
        <v>127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 ht="1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ht="12">
      <c r="A86" s="76" t="s">
        <v>143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ht="15" hidden="1">
      <c r="C89" s="90" t="s">
        <v>106</v>
      </c>
    </row>
    <row r="90" spans="1:19" ht="12.75" hidden="1">
      <c r="A90" s="91" t="s">
        <v>107</v>
      </c>
      <c r="S90" s="92" t="s">
        <v>131</v>
      </c>
    </row>
    <row r="91" ht="12" hidden="1"/>
    <row r="92" spans="1:2" ht="12.75" hidden="1">
      <c r="A92" s="8" t="s">
        <v>109</v>
      </c>
      <c r="B92" s="91" t="s">
        <v>153</v>
      </c>
    </row>
    <row r="93" ht="12" hidden="1"/>
    <row r="94" ht="12" hidden="1">
      <c r="A94" s="8" t="s">
        <v>154</v>
      </c>
    </row>
    <row r="95" ht="12.75" hidden="1" thickBot="1"/>
    <row r="96" spans="1:19" ht="12" hidden="1">
      <c r="A96" s="93" t="s">
        <v>111</v>
      </c>
      <c r="B96" s="94" t="s">
        <v>112</v>
      </c>
      <c r="C96" s="95" t="s">
        <v>113</v>
      </c>
      <c r="D96" s="96"/>
      <c r="E96" s="97" t="s">
        <v>114</v>
      </c>
      <c r="F96" s="97"/>
      <c r="G96" s="97"/>
      <c r="H96" s="98"/>
      <c r="I96" s="97"/>
      <c r="J96" s="97" t="s">
        <v>115</v>
      </c>
      <c r="K96" s="97"/>
      <c r="L96" s="97"/>
      <c r="M96" s="97"/>
      <c r="N96" s="96"/>
      <c r="O96" s="97" t="s">
        <v>116</v>
      </c>
      <c r="P96" s="97"/>
      <c r="Q96" s="97"/>
      <c r="R96" s="98"/>
      <c r="S96" s="99" t="s">
        <v>117</v>
      </c>
    </row>
    <row r="97" spans="1:19" ht="12.75" hidden="1" thickBot="1">
      <c r="A97" s="100" t="s">
        <v>155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t="12" hidden="1">
      <c r="A98" s="107" t="s">
        <v>156</v>
      </c>
      <c r="B98" s="108" t="s">
        <v>157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65</v>
      </c>
      <c r="M98" s="112">
        <v>3</v>
      </c>
      <c r="N98" s="110"/>
      <c r="O98" s="111"/>
      <c r="P98" s="111"/>
      <c r="Q98" s="111"/>
      <c r="R98" s="112"/>
      <c r="S98" s="108"/>
    </row>
    <row r="99" spans="1:19" ht="12" hidden="1">
      <c r="A99" s="113" t="s">
        <v>158</v>
      </c>
      <c r="B99" s="114" t="s">
        <v>159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66</v>
      </c>
      <c r="M99" s="118">
        <v>3</v>
      </c>
      <c r="N99" s="116"/>
      <c r="O99" s="117"/>
      <c r="P99" s="117"/>
      <c r="Q99" s="117"/>
      <c r="R99" s="118"/>
      <c r="S99" s="108"/>
    </row>
    <row r="100" spans="1:19" ht="12" hidden="1">
      <c r="A100" s="113" t="s">
        <v>160</v>
      </c>
      <c r="B100" s="114" t="s">
        <v>161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65</v>
      </c>
      <c r="R100" s="118">
        <v>4</v>
      </c>
      <c r="S100" s="114"/>
    </row>
    <row r="101" spans="1:19" ht="12" hidden="1">
      <c r="A101" s="113" t="s">
        <v>162</v>
      </c>
      <c r="B101" s="114" t="s">
        <v>163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65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t="12" hidden="1">
      <c r="A102" s="113" t="s">
        <v>164</v>
      </c>
      <c r="B102" s="114" t="s">
        <v>165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66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t="12" hidden="1">
      <c r="A103" s="113" t="s">
        <v>30</v>
      </c>
      <c r="B103" s="114" t="s">
        <v>166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65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2.75" hidden="1" thickBot="1">
      <c r="A104" s="113" t="s">
        <v>167</v>
      </c>
      <c r="B104" s="114" t="s">
        <v>168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65</v>
      </c>
      <c r="R104" s="118">
        <v>2</v>
      </c>
      <c r="S104" s="114"/>
    </row>
    <row r="105" spans="1:19" ht="13.5" hidden="1" thickBot="1">
      <c r="A105" s="119" t="s">
        <v>127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aca="true" t="shared" si="1" ref="H105:R105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t="12" hidden="1">
      <c r="A106" s="113" t="s">
        <v>169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t="12" hidden="1">
      <c r="A107" s="113" t="s">
        <v>170</v>
      </c>
      <c r="B107" s="114" t="s">
        <v>171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t="12" hidden="1">
      <c r="A108" s="113" t="s">
        <v>172</v>
      </c>
      <c r="B108" s="114" t="s">
        <v>173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t="12" hidden="1">
      <c r="A109" s="113" t="s">
        <v>174</v>
      </c>
      <c r="B109" s="114" t="s">
        <v>175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ht="12" hidden="1"/>
    <row r="111" ht="12" hidden="1"/>
    <row r="112" ht="15">
      <c r="C112" s="90" t="s">
        <v>106</v>
      </c>
    </row>
    <row r="113" spans="1:19" ht="12.75">
      <c r="A113" s="91" t="s">
        <v>107</v>
      </c>
      <c r="S113" s="92" t="s">
        <v>108</v>
      </c>
    </row>
    <row r="115" spans="1:2" ht="12.75">
      <c r="A115" s="8" t="s">
        <v>109</v>
      </c>
      <c r="B115" s="91" t="s">
        <v>176</v>
      </c>
    </row>
    <row r="117" ht="12">
      <c r="A117" s="141" t="s">
        <v>252</v>
      </c>
    </row>
    <row r="118" ht="12.75" thickBot="1"/>
    <row r="119" spans="1:17" ht="12">
      <c r="A119" s="93" t="s">
        <v>111</v>
      </c>
      <c r="B119" s="94" t="s">
        <v>113</v>
      </c>
      <c r="C119" s="96"/>
      <c r="D119" s="139" t="s">
        <v>115</v>
      </c>
      <c r="E119" s="97"/>
      <c r="F119" s="97"/>
      <c r="G119" s="98"/>
      <c r="H119" s="97"/>
      <c r="I119" s="139" t="s">
        <v>116</v>
      </c>
      <c r="J119" s="97"/>
      <c r="K119" s="97"/>
      <c r="L119" s="97"/>
      <c r="M119" s="96"/>
      <c r="N119" s="139" t="s">
        <v>244</v>
      </c>
      <c r="O119" s="97"/>
      <c r="P119" s="97"/>
      <c r="Q119" s="98"/>
    </row>
    <row r="120" spans="1:17" ht="12.75" thickBot="1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7" ht="12">
      <c r="A121" s="107" t="s">
        <v>177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65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7" ht="12">
      <c r="A122" s="113" t="s">
        <v>178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65</v>
      </c>
      <c r="L122" s="118">
        <v>5</v>
      </c>
      <c r="M122" s="116"/>
      <c r="N122" s="117"/>
      <c r="O122" s="117"/>
      <c r="P122" s="117"/>
      <c r="Q122" s="118"/>
    </row>
    <row r="123" spans="1:17" ht="12">
      <c r="A123" s="113" t="s">
        <v>179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65</v>
      </c>
      <c r="Q123" s="118">
        <v>2</v>
      </c>
    </row>
    <row r="124" spans="1:17" ht="12">
      <c r="A124" s="113" t="s">
        <v>180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65</v>
      </c>
      <c r="L124" s="118">
        <v>4</v>
      </c>
      <c r="M124" s="116"/>
      <c r="N124" s="117"/>
      <c r="O124" s="117"/>
      <c r="P124" s="117"/>
      <c r="Q124" s="118"/>
    </row>
    <row r="125" spans="1:17" ht="12">
      <c r="A125" s="113" t="s">
        <v>181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66</v>
      </c>
      <c r="Q125" s="118">
        <v>2</v>
      </c>
    </row>
    <row r="126" spans="1:17" ht="12">
      <c r="A126" s="113" t="s">
        <v>182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65</v>
      </c>
      <c r="L126" s="118">
        <v>2</v>
      </c>
      <c r="M126" s="116"/>
      <c r="N126" s="117"/>
      <c r="O126" s="117"/>
      <c r="P126" s="117"/>
      <c r="Q126" s="118"/>
    </row>
    <row r="127" spans="1:17" ht="12.75" thickBot="1">
      <c r="A127" s="113" t="s">
        <v>183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65</v>
      </c>
      <c r="Q127" s="118">
        <v>2</v>
      </c>
    </row>
    <row r="128" spans="1:17" ht="13.5" thickBot="1">
      <c r="A128" s="119" t="s">
        <v>127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aca="true" t="shared" si="2" ref="G128:Q128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ht="15" hidden="1">
      <c r="C131" s="90" t="s">
        <v>106</v>
      </c>
    </row>
    <row r="132" spans="1:19" ht="12.75" hidden="1">
      <c r="A132" s="91" t="s">
        <v>107</v>
      </c>
      <c r="S132" s="92" t="s">
        <v>108</v>
      </c>
    </row>
    <row r="133" ht="12" hidden="1"/>
    <row r="134" spans="1:2" ht="12.75" hidden="1">
      <c r="A134" s="8" t="s">
        <v>109</v>
      </c>
      <c r="B134" s="91" t="s">
        <v>184</v>
      </c>
    </row>
    <row r="135" ht="12" hidden="1"/>
    <row r="136" ht="12" hidden="1">
      <c r="A136" s="8" t="s">
        <v>185</v>
      </c>
    </row>
    <row r="137" ht="12.75" hidden="1" thickBot="1"/>
    <row r="138" spans="1:19" ht="12" hidden="1">
      <c r="A138" s="93" t="s">
        <v>111</v>
      </c>
      <c r="B138" s="94" t="s">
        <v>112</v>
      </c>
      <c r="C138" s="95" t="s">
        <v>113</v>
      </c>
      <c r="D138" s="96"/>
      <c r="E138" s="97" t="s">
        <v>114</v>
      </c>
      <c r="F138" s="97"/>
      <c r="G138" s="97"/>
      <c r="H138" s="98"/>
      <c r="I138" s="97"/>
      <c r="J138" s="97" t="s">
        <v>115</v>
      </c>
      <c r="K138" s="97"/>
      <c r="L138" s="97"/>
      <c r="M138" s="97"/>
      <c r="N138" s="96"/>
      <c r="O138" s="97" t="s">
        <v>116</v>
      </c>
      <c r="P138" s="97"/>
      <c r="Q138" s="97"/>
      <c r="R138" s="98"/>
      <c r="S138" s="99" t="s">
        <v>117</v>
      </c>
    </row>
    <row r="139" spans="1:19" ht="12.75" hidden="1" thickBot="1">
      <c r="A139" s="100" t="s">
        <v>186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t="12" hidden="1">
      <c r="A140" s="107" t="s">
        <v>187</v>
      </c>
      <c r="B140" s="108" t="s">
        <v>188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t="12" hidden="1">
      <c r="A141" s="113" t="s">
        <v>189</v>
      </c>
      <c r="B141" s="114" t="s">
        <v>190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t="12" hidden="1">
      <c r="A142" s="113" t="s">
        <v>160</v>
      </c>
      <c r="B142" s="114" t="s">
        <v>191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t="12" hidden="1">
      <c r="A143" s="113" t="s">
        <v>192</v>
      </c>
      <c r="B143" s="114" t="s">
        <v>193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2.75" hidden="1" thickBot="1">
      <c r="A144" s="113" t="s">
        <v>194</v>
      </c>
      <c r="B144" s="114" t="s">
        <v>195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>
      <c r="A145" s="119" t="s">
        <v>127</v>
      </c>
      <c r="B145" s="120"/>
      <c r="C145" s="121">
        <v>18</v>
      </c>
      <c r="D145" s="122">
        <f>SUM(D140:D144)</f>
        <v>1</v>
      </c>
      <c r="E145" s="122">
        <f aca="true" t="shared" si="3" ref="E145:R145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ht="12" hidden="1"/>
    <row r="147" ht="12" hidden="1"/>
    <row r="148" ht="12" hidden="1"/>
    <row r="149" ht="15">
      <c r="C149" s="90" t="s">
        <v>106</v>
      </c>
    </row>
    <row r="150" spans="1:19" ht="12.75">
      <c r="A150" s="91" t="s">
        <v>107</v>
      </c>
      <c r="S150" s="92" t="s">
        <v>108</v>
      </c>
    </row>
    <row r="152" spans="1:2" ht="12.75">
      <c r="A152" s="8" t="s">
        <v>109</v>
      </c>
      <c r="B152" s="91" t="s">
        <v>276</v>
      </c>
    </row>
    <row r="154" ht="12">
      <c r="A154" s="141" t="s">
        <v>253</v>
      </c>
    </row>
    <row r="155" ht="12.75" thickBot="1"/>
    <row r="156" spans="1:17" ht="12">
      <c r="A156" s="93" t="s">
        <v>111</v>
      </c>
      <c r="B156" s="94" t="s">
        <v>113</v>
      </c>
      <c r="C156" s="96"/>
      <c r="D156" s="139" t="s">
        <v>115</v>
      </c>
      <c r="E156" s="97"/>
      <c r="F156" s="97"/>
      <c r="G156" s="98"/>
      <c r="H156" s="97"/>
      <c r="I156" s="139" t="s">
        <v>116</v>
      </c>
      <c r="J156" s="97"/>
      <c r="K156" s="97"/>
      <c r="L156" s="97"/>
      <c r="M156" s="96"/>
      <c r="N156" s="139" t="s">
        <v>244</v>
      </c>
      <c r="O156" s="97"/>
      <c r="P156" s="97"/>
      <c r="Q156" s="98"/>
    </row>
    <row r="157" spans="1:17" ht="12.75" thickBot="1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7" ht="12">
      <c r="A158" s="107" t="s">
        <v>197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65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7" ht="12">
      <c r="A159" s="113" t="s">
        <v>198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66</v>
      </c>
      <c r="L159" s="118">
        <v>3</v>
      </c>
      <c r="M159" s="116"/>
      <c r="N159" s="117"/>
      <c r="O159" s="117"/>
      <c r="P159" s="117"/>
      <c r="Q159" s="118"/>
    </row>
    <row r="160" spans="1:17" ht="12">
      <c r="A160" s="113" t="s">
        <v>199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65</v>
      </c>
      <c r="L160" s="118">
        <v>4</v>
      </c>
      <c r="M160" s="116"/>
      <c r="N160" s="117"/>
      <c r="O160" s="117"/>
      <c r="P160" s="117"/>
      <c r="Q160" s="118"/>
    </row>
    <row r="161" spans="1:17" ht="12">
      <c r="A161" s="113" t="s">
        <v>200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65</v>
      </c>
      <c r="L161" s="118">
        <v>4</v>
      </c>
      <c r="M161" s="116"/>
      <c r="N161" s="117"/>
      <c r="O161" s="117"/>
      <c r="P161" s="117"/>
      <c r="Q161" s="118"/>
    </row>
    <row r="162" spans="1:17" ht="12">
      <c r="A162" s="113" t="s">
        <v>201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65</v>
      </c>
      <c r="Q162" s="118">
        <v>4</v>
      </c>
    </row>
    <row r="163" spans="1:17" ht="12.75" thickBot="1">
      <c r="A163" s="140" t="s">
        <v>249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66</v>
      </c>
      <c r="Q163" s="118">
        <v>2</v>
      </c>
    </row>
    <row r="164" spans="1:17" ht="13.5" thickBot="1">
      <c r="A164" s="119" t="s">
        <v>127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aca="true" t="shared" si="4" ref="E164:Q16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ht="15" hidden="1">
      <c r="C168" s="90" t="s">
        <v>106</v>
      </c>
    </row>
    <row r="169" spans="1:19" ht="12.75" hidden="1">
      <c r="A169" s="91" t="s">
        <v>107</v>
      </c>
      <c r="S169" s="92" t="s">
        <v>108</v>
      </c>
    </row>
    <row r="170" ht="12" hidden="1"/>
    <row r="171" spans="1:2" ht="12.75" hidden="1">
      <c r="A171" s="8" t="s">
        <v>109</v>
      </c>
      <c r="B171" s="91" t="s">
        <v>202</v>
      </c>
    </row>
    <row r="172" ht="12" hidden="1"/>
    <row r="173" ht="12" hidden="1">
      <c r="A173" s="8" t="s">
        <v>196</v>
      </c>
    </row>
    <row r="174" ht="12.75" hidden="1" thickBot="1"/>
    <row r="175" spans="1:19" ht="12" hidden="1">
      <c r="A175" s="93" t="s">
        <v>111</v>
      </c>
      <c r="B175" s="94" t="s">
        <v>112</v>
      </c>
      <c r="C175" s="95" t="s">
        <v>113</v>
      </c>
      <c r="D175" s="96"/>
      <c r="E175" s="97" t="s">
        <v>114</v>
      </c>
      <c r="F175" s="97"/>
      <c r="G175" s="97"/>
      <c r="H175" s="98"/>
      <c r="I175" s="97"/>
      <c r="J175" s="97" t="s">
        <v>115</v>
      </c>
      <c r="K175" s="97"/>
      <c r="L175" s="97"/>
      <c r="M175" s="97"/>
      <c r="N175" s="96"/>
      <c r="O175" s="97" t="s">
        <v>116</v>
      </c>
      <c r="P175" s="97"/>
      <c r="Q175" s="97"/>
      <c r="R175" s="98"/>
      <c r="S175" s="99" t="s">
        <v>117</v>
      </c>
    </row>
    <row r="176" spans="1:19" ht="12.75" hidden="1" thickBot="1">
      <c r="A176" s="100" t="s">
        <v>203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t="12" hidden="1">
      <c r="A177" s="107" t="s">
        <v>204</v>
      </c>
      <c r="B177" s="108" t="s">
        <v>205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65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t="12" hidden="1">
      <c r="A178" s="113" t="s">
        <v>206</v>
      </c>
      <c r="B178" s="114" t="s">
        <v>207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65</v>
      </c>
      <c r="R178" s="118">
        <v>4</v>
      </c>
      <c r="S178" s="114"/>
    </row>
    <row r="179" spans="1:19" ht="12" hidden="1">
      <c r="A179" s="113" t="s">
        <v>199</v>
      </c>
      <c r="B179" s="114" t="s">
        <v>208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65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t="12" hidden="1">
      <c r="A180" s="113" t="s">
        <v>209</v>
      </c>
      <c r="B180" s="114" t="s">
        <v>210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66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t="12" hidden="1">
      <c r="A181" s="113" t="s">
        <v>211</v>
      </c>
      <c r="B181" s="114" t="s">
        <v>212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66</v>
      </c>
      <c r="R181" s="118">
        <v>2</v>
      </c>
      <c r="S181" s="114"/>
    </row>
    <row r="182" spans="1:19" ht="12.75" hidden="1" thickBot="1">
      <c r="A182" s="113" t="s">
        <v>213</v>
      </c>
      <c r="B182" s="114" t="s">
        <v>214</v>
      </c>
      <c r="C182" s="115"/>
      <c r="D182" s="116">
        <v>2</v>
      </c>
      <c r="E182" s="117">
        <v>0</v>
      </c>
      <c r="F182" s="117">
        <v>0</v>
      </c>
      <c r="G182" s="117" t="s">
        <v>65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>
      <c r="A183" s="119" t="s">
        <v>127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ht="12" hidden="1"/>
    <row r="185" ht="12" hidden="1"/>
    <row r="186" ht="12" hidden="1"/>
    <row r="187" ht="15">
      <c r="C187" s="90" t="s">
        <v>106</v>
      </c>
    </row>
    <row r="188" spans="1:19" ht="12.75">
      <c r="A188" s="91" t="s">
        <v>107</v>
      </c>
      <c r="S188" s="92" t="s">
        <v>108</v>
      </c>
    </row>
    <row r="190" spans="1:2" ht="12.75">
      <c r="A190" s="8" t="s">
        <v>109</v>
      </c>
      <c r="B190" s="91" t="s">
        <v>275</v>
      </c>
    </row>
    <row r="192" ht="12">
      <c r="A192" s="141" t="s">
        <v>250</v>
      </c>
    </row>
    <row r="193" ht="12.75" thickBot="1"/>
    <row r="194" spans="1:17" ht="12">
      <c r="A194" s="93" t="s">
        <v>111</v>
      </c>
      <c r="B194" s="94" t="s">
        <v>113</v>
      </c>
      <c r="C194" s="96"/>
      <c r="D194" s="139" t="s">
        <v>115</v>
      </c>
      <c r="E194" s="97"/>
      <c r="F194" s="97"/>
      <c r="G194" s="98"/>
      <c r="H194" s="97"/>
      <c r="I194" s="139" t="s">
        <v>116</v>
      </c>
      <c r="J194" s="97"/>
      <c r="K194" s="97"/>
      <c r="L194" s="97"/>
      <c r="M194" s="96"/>
      <c r="N194" s="139" t="s">
        <v>244</v>
      </c>
      <c r="O194" s="97"/>
      <c r="P194" s="97"/>
      <c r="Q194" s="98"/>
    </row>
    <row r="195" spans="1:17" ht="12.75" thickBot="1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7" ht="12">
      <c r="A196" s="107" t="s">
        <v>215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65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7" ht="12">
      <c r="A197" s="113" t="s">
        <v>216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65</v>
      </c>
      <c r="L197" s="118">
        <v>5</v>
      </c>
      <c r="M197" s="116"/>
      <c r="N197" s="117"/>
      <c r="O197" s="117"/>
      <c r="P197" s="117"/>
      <c r="Q197" s="118"/>
    </row>
    <row r="198" spans="1:17" ht="12">
      <c r="A198" s="113" t="s">
        <v>217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66</v>
      </c>
      <c r="Q198" s="118">
        <v>2</v>
      </c>
    </row>
    <row r="199" spans="1:17" ht="12">
      <c r="A199" s="113" t="s">
        <v>218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65</v>
      </c>
      <c r="L199" s="118">
        <v>2</v>
      </c>
      <c r="M199" s="116"/>
      <c r="N199" s="117"/>
      <c r="O199" s="117"/>
      <c r="P199" s="117"/>
      <c r="Q199" s="118"/>
    </row>
    <row r="200" spans="1:17" ht="12">
      <c r="A200" s="113" t="s">
        <v>219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65</v>
      </c>
      <c r="Q200" s="118">
        <v>2</v>
      </c>
    </row>
    <row r="201" spans="1:17" ht="12">
      <c r="A201" s="113" t="s">
        <v>220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66</v>
      </c>
      <c r="L201" s="118">
        <v>2</v>
      </c>
      <c r="M201" s="116"/>
      <c r="N201" s="117"/>
      <c r="O201" s="117"/>
      <c r="P201" s="117"/>
      <c r="Q201" s="118"/>
    </row>
    <row r="202" spans="1:17" ht="12">
      <c r="A202" s="113" t="s">
        <v>209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66</v>
      </c>
      <c r="L202" s="118">
        <v>2</v>
      </c>
      <c r="M202" s="116"/>
      <c r="N202" s="117"/>
      <c r="O202" s="117"/>
      <c r="P202" s="117"/>
      <c r="Q202" s="118"/>
    </row>
    <row r="203" spans="1:17" ht="12.75" thickBot="1">
      <c r="A203" s="113" t="s">
        <v>211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66</v>
      </c>
      <c r="Q203" s="118">
        <v>2</v>
      </c>
    </row>
    <row r="204" spans="1:17" ht="13.5" thickBot="1">
      <c r="A204" s="119" t="s">
        <v>127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ht="15" hidden="1">
      <c r="C207" s="90" t="s">
        <v>106</v>
      </c>
    </row>
    <row r="208" spans="1:19" ht="12.75" hidden="1">
      <c r="A208" s="91" t="s">
        <v>107</v>
      </c>
      <c r="S208" s="92" t="s">
        <v>108</v>
      </c>
    </row>
    <row r="209" ht="12" hidden="1"/>
    <row r="210" spans="1:2" ht="12.75" hidden="1">
      <c r="A210" s="8" t="s">
        <v>109</v>
      </c>
      <c r="B210" s="91" t="s">
        <v>221</v>
      </c>
    </row>
    <row r="211" ht="12" hidden="1"/>
    <row r="212" ht="12" hidden="1">
      <c r="A212" s="8" t="s">
        <v>185</v>
      </c>
    </row>
    <row r="213" ht="12.75" hidden="1" thickBot="1"/>
    <row r="214" spans="1:19" ht="12" hidden="1">
      <c r="A214" s="93" t="s">
        <v>111</v>
      </c>
      <c r="B214" s="94" t="s">
        <v>112</v>
      </c>
      <c r="C214" s="95" t="s">
        <v>113</v>
      </c>
      <c r="D214" s="96"/>
      <c r="E214" s="97" t="s">
        <v>114</v>
      </c>
      <c r="F214" s="97"/>
      <c r="G214" s="97"/>
      <c r="H214" s="98"/>
      <c r="I214" s="97"/>
      <c r="J214" s="97" t="s">
        <v>115</v>
      </c>
      <c r="K214" s="97"/>
      <c r="L214" s="97"/>
      <c r="M214" s="97"/>
      <c r="N214" s="96"/>
      <c r="O214" s="97" t="s">
        <v>116</v>
      </c>
      <c r="P214" s="97"/>
      <c r="Q214" s="97"/>
      <c r="R214" s="98"/>
      <c r="S214" s="99" t="s">
        <v>117</v>
      </c>
    </row>
    <row r="215" spans="1:19" ht="12.75" hidden="1" thickBot="1">
      <c r="A215" s="100" t="s">
        <v>222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t="12" hidden="1">
      <c r="A216" s="107" t="s">
        <v>223</v>
      </c>
      <c r="B216" s="108" t="s">
        <v>224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t="12" hidden="1">
      <c r="A217" s="113" t="s">
        <v>225</v>
      </c>
      <c r="B217" s="114" t="s">
        <v>226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t="12" hidden="1">
      <c r="A218" s="113" t="s">
        <v>227</v>
      </c>
      <c r="B218" s="114" t="s">
        <v>228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t="12" hidden="1">
      <c r="A219" s="113" t="s">
        <v>229</v>
      </c>
      <c r="B219" s="114" t="s">
        <v>230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2.75" hidden="1" thickBot="1">
      <c r="A220" s="113" t="s">
        <v>231</v>
      </c>
      <c r="B220" s="114" t="s">
        <v>232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>
      <c r="A221" s="119" t="s">
        <v>127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ht="12" hidden="1"/>
    <row r="223" ht="12" hidden="1"/>
    <row r="224" ht="15">
      <c r="C224" s="90" t="s">
        <v>106</v>
      </c>
    </row>
    <row r="225" spans="1:19" ht="12.75">
      <c r="A225" s="91" t="s">
        <v>107</v>
      </c>
      <c r="S225" s="92" t="s">
        <v>108</v>
      </c>
    </row>
    <row r="227" spans="1:2" ht="12.75">
      <c r="A227" s="8" t="s">
        <v>109</v>
      </c>
      <c r="B227" s="91" t="s">
        <v>233</v>
      </c>
    </row>
    <row r="229" ht="12">
      <c r="A229" s="141" t="s">
        <v>251</v>
      </c>
    </row>
    <row r="230" ht="12.75" thickBot="1"/>
    <row r="231" spans="1:17" ht="12">
      <c r="A231" s="93" t="s">
        <v>111</v>
      </c>
      <c r="B231" s="94" t="s">
        <v>113</v>
      </c>
      <c r="C231" s="96"/>
      <c r="D231" s="97" t="s">
        <v>114</v>
      </c>
      <c r="E231" s="97"/>
      <c r="F231" s="97"/>
      <c r="G231" s="98"/>
      <c r="H231" s="97"/>
      <c r="I231" s="97" t="s">
        <v>115</v>
      </c>
      <c r="J231" s="97"/>
      <c r="K231" s="97"/>
      <c r="L231" s="97"/>
      <c r="M231" s="96"/>
      <c r="N231" s="97" t="s">
        <v>116</v>
      </c>
      <c r="O231" s="97"/>
      <c r="P231" s="97"/>
      <c r="Q231" s="98"/>
    </row>
    <row r="232" spans="1:17" ht="12.75" thickBot="1">
      <c r="A232" s="100" t="s">
        <v>234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7" ht="12">
      <c r="A233" s="107" t="s">
        <v>235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65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7" ht="12">
      <c r="A234" s="113" t="s">
        <v>236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65</v>
      </c>
      <c r="L234" s="118">
        <v>3</v>
      </c>
      <c r="M234" s="116"/>
      <c r="N234" s="117"/>
      <c r="O234" s="117"/>
      <c r="P234" s="117"/>
      <c r="Q234" s="118"/>
    </row>
    <row r="235" spans="1:17" ht="12">
      <c r="A235" s="113" t="s">
        <v>237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65</v>
      </c>
      <c r="L235" s="118">
        <v>3</v>
      </c>
      <c r="M235" s="116"/>
      <c r="N235" s="117"/>
      <c r="O235" s="117"/>
      <c r="P235" s="117"/>
      <c r="Q235" s="118"/>
    </row>
    <row r="236" spans="1:17" ht="12">
      <c r="A236" s="113" t="s">
        <v>238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66</v>
      </c>
      <c r="L236" s="118">
        <v>3</v>
      </c>
      <c r="M236" s="116"/>
      <c r="N236" s="117"/>
      <c r="O236" s="117"/>
      <c r="P236" s="117"/>
      <c r="Q236" s="118"/>
    </row>
    <row r="237" spans="1:17" ht="12">
      <c r="A237" s="113" t="s">
        <v>239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66</v>
      </c>
      <c r="Q237" s="118">
        <v>2</v>
      </c>
    </row>
    <row r="238" spans="1:17" ht="12">
      <c r="A238" s="113" t="s">
        <v>240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65</v>
      </c>
      <c r="Q238" s="118">
        <v>2</v>
      </c>
    </row>
    <row r="239" spans="1:17" ht="12">
      <c r="A239" s="126" t="s">
        <v>125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66</v>
      </c>
      <c r="L239" s="130">
        <v>2</v>
      </c>
      <c r="M239" s="128"/>
      <c r="N239" s="129"/>
      <c r="O239" s="129"/>
      <c r="P239" s="129"/>
      <c r="Q239" s="130"/>
    </row>
    <row r="240" spans="1:17" ht="12.75" thickBot="1">
      <c r="A240" s="100" t="s">
        <v>126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66</v>
      </c>
      <c r="Q240" s="131">
        <v>2</v>
      </c>
    </row>
    <row r="241" spans="1:17" ht="13.5" thickBot="1">
      <c r="A241" s="119" t="s">
        <v>127</v>
      </c>
      <c r="B241" s="120">
        <v>18</v>
      </c>
      <c r="C241" s="122">
        <f>SUM(C233:C239)</f>
        <v>2</v>
      </c>
      <c r="D241" s="122">
        <f aca="true" t="shared" si="5" ref="D241:O241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ht="12">
      <c r="A243" s="8" t="s">
        <v>241</v>
      </c>
    </row>
    <row r="244" ht="12">
      <c r="A244" s="8" t="s">
        <v>242</v>
      </c>
    </row>
    <row r="245" ht="12">
      <c r="A245" s="8" t="s">
        <v>243</v>
      </c>
    </row>
    <row r="248" ht="15">
      <c r="C248" s="90" t="s">
        <v>106</v>
      </c>
    </row>
    <row r="249" spans="1:19" ht="12.75">
      <c r="A249" s="91" t="s">
        <v>107</v>
      </c>
      <c r="S249" s="92" t="s">
        <v>263</v>
      </c>
    </row>
    <row r="251" spans="1:10" ht="12">
      <c r="A251" s="141" t="s">
        <v>109</v>
      </c>
      <c r="B251" s="323" t="s">
        <v>272</v>
      </c>
      <c r="C251" s="323"/>
      <c r="D251" s="323"/>
      <c r="E251" s="323"/>
      <c r="F251" s="323"/>
      <c r="G251" s="323"/>
      <c r="H251" s="323"/>
      <c r="I251" s="323"/>
      <c r="J251" s="323"/>
    </row>
    <row r="253" ht="12">
      <c r="A253" s="141" t="s">
        <v>273</v>
      </c>
    </row>
    <row r="254" ht="12.75" thickBot="1"/>
    <row r="255" spans="1:17" ht="12">
      <c r="A255" s="93" t="s">
        <v>111</v>
      </c>
      <c r="B255" s="94" t="s">
        <v>113</v>
      </c>
      <c r="C255" s="96"/>
      <c r="D255" s="139" t="s">
        <v>115</v>
      </c>
      <c r="E255" s="97"/>
      <c r="F255" s="97"/>
      <c r="G255" s="98"/>
      <c r="H255" s="97"/>
      <c r="I255" s="139" t="s">
        <v>116</v>
      </c>
      <c r="J255" s="97"/>
      <c r="K255" s="97"/>
      <c r="L255" s="97"/>
      <c r="M255" s="96"/>
      <c r="N255" s="139" t="s">
        <v>244</v>
      </c>
      <c r="O255" s="97"/>
      <c r="P255" s="97"/>
      <c r="Q255" s="98"/>
    </row>
    <row r="256" spans="1:17" ht="12.75" thickBot="1">
      <c r="A256" s="157" t="s">
        <v>264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 ht="12">
      <c r="A257" s="158" t="s">
        <v>265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65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277</v>
      </c>
    </row>
    <row r="258" spans="1:19" ht="12">
      <c r="A258" s="140" t="s">
        <v>266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66</v>
      </c>
      <c r="L258" s="118">
        <v>3</v>
      </c>
      <c r="M258" s="116"/>
      <c r="N258" s="117"/>
      <c r="O258" s="117"/>
      <c r="P258" s="117"/>
      <c r="Q258" s="118"/>
      <c r="S258" s="141" t="s">
        <v>279</v>
      </c>
    </row>
    <row r="259" spans="1:19" ht="12">
      <c r="A259" s="140" t="s">
        <v>267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66</v>
      </c>
      <c r="Q259" s="118">
        <v>2</v>
      </c>
      <c r="S259" s="141" t="s">
        <v>279</v>
      </c>
    </row>
    <row r="260" spans="1:19" ht="12">
      <c r="A260" s="140" t="s">
        <v>274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65</v>
      </c>
      <c r="L260" s="118">
        <v>4</v>
      </c>
      <c r="M260" s="116"/>
      <c r="N260" s="117"/>
      <c r="O260" s="117"/>
      <c r="P260" s="117"/>
      <c r="Q260" s="118"/>
      <c r="S260" s="141" t="s">
        <v>278</v>
      </c>
    </row>
    <row r="261" spans="1:19" ht="12">
      <c r="A261" s="140" t="s">
        <v>268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66</v>
      </c>
      <c r="L261" s="118">
        <v>4</v>
      </c>
      <c r="M261" s="116"/>
      <c r="N261" s="117"/>
      <c r="O261" s="117"/>
      <c r="P261" s="149"/>
      <c r="Q261" s="118"/>
      <c r="S261" s="141" t="s">
        <v>280</v>
      </c>
    </row>
    <row r="262" spans="1:19" ht="12">
      <c r="A262" s="140" t="s">
        <v>269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66</v>
      </c>
      <c r="Q262" s="118">
        <v>3</v>
      </c>
      <c r="S262" s="141" t="s">
        <v>280</v>
      </c>
    </row>
    <row r="263" spans="1:19" ht="12.75" thickBot="1">
      <c r="A263" s="159" t="s">
        <v>270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65</v>
      </c>
      <c r="Q263" s="130">
        <v>1</v>
      </c>
      <c r="S263" s="141" t="s">
        <v>281</v>
      </c>
    </row>
    <row r="264" spans="1:17" ht="13.5" thickBot="1">
      <c r="A264" s="119" t="s">
        <v>127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ht="12">
      <c r="A266" s="141" t="s">
        <v>271</v>
      </c>
    </row>
  </sheetData>
  <sheetProtection/>
  <mergeCells count="1">
    <mergeCell ref="B251:J25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&amp;R&amp;"Arial,Félkövér"6. sz. melléklet</oddHeader>
  </headerFooter>
  <rowBreaks count="12" manualBreakCount="12">
    <brk id="25" max="255" man="1"/>
    <brk id="46" max="255" man="1"/>
    <brk id="67" max="255" man="1"/>
    <brk id="88" max="255" man="1"/>
    <brk id="111" max="255" man="1"/>
    <brk id="130" max="255" man="1"/>
    <brk id="148" max="255" man="1"/>
    <brk id="167" max="255" man="1"/>
    <brk id="186" max="255" man="1"/>
    <brk id="206" max="255" man="1"/>
    <brk id="223" max="255" man="1"/>
    <brk id="2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4" sqref="A24"/>
    </sheetView>
  </sheetViews>
  <sheetFormatPr defaultColWidth="8.7109375" defaultRowHeight="12.75"/>
  <cols>
    <col min="1" max="1" width="24.7109375" style="0" bestFit="1" customWidth="1"/>
    <col min="2" max="2" width="2.00390625" style="0" bestFit="1" customWidth="1"/>
  </cols>
  <sheetData>
    <row r="1" ht="12.75">
      <c r="A1" s="5" t="s">
        <v>92</v>
      </c>
    </row>
    <row r="3" spans="1:2" ht="12">
      <c r="A3" t="s">
        <v>88</v>
      </c>
      <c r="B3">
        <v>1</v>
      </c>
    </row>
    <row r="4" spans="1:2" ht="12">
      <c r="A4" t="s">
        <v>89</v>
      </c>
      <c r="B4">
        <v>1</v>
      </c>
    </row>
    <row r="5" spans="1:2" ht="12">
      <c r="A5" t="s">
        <v>93</v>
      </c>
      <c r="B5">
        <v>1</v>
      </c>
    </row>
    <row r="6" spans="1:2" ht="12">
      <c r="A6" t="s">
        <v>90</v>
      </c>
      <c r="B6">
        <v>1</v>
      </c>
    </row>
    <row r="7" spans="1:2" ht="12">
      <c r="A7" t="s">
        <v>83</v>
      </c>
      <c r="B7">
        <v>2</v>
      </c>
    </row>
    <row r="8" spans="1:2" ht="12">
      <c r="A8" t="s">
        <v>74</v>
      </c>
      <c r="B8">
        <v>1</v>
      </c>
    </row>
    <row r="9" spans="1:2" ht="12">
      <c r="A9" t="s">
        <v>80</v>
      </c>
      <c r="B9">
        <v>3</v>
      </c>
    </row>
    <row r="10" spans="1:2" ht="12">
      <c r="A10" t="s">
        <v>77</v>
      </c>
      <c r="B10">
        <v>3</v>
      </c>
    </row>
    <row r="11" spans="1:2" ht="12">
      <c r="A11" t="s">
        <v>101</v>
      </c>
      <c r="B11">
        <v>1</v>
      </c>
    </row>
    <row r="12" spans="1:2" ht="12">
      <c r="A12" t="s">
        <v>96</v>
      </c>
      <c r="B12">
        <v>1</v>
      </c>
    </row>
    <row r="13" spans="1:2" ht="12">
      <c r="A13" t="s">
        <v>85</v>
      </c>
      <c r="B13">
        <v>3</v>
      </c>
    </row>
    <row r="14" spans="1:2" ht="12">
      <c r="A14" t="s">
        <v>95</v>
      </c>
      <c r="B14">
        <v>1</v>
      </c>
    </row>
    <row r="15" spans="1:2" ht="12">
      <c r="A15" t="s">
        <v>91</v>
      </c>
      <c r="B15">
        <v>1</v>
      </c>
    </row>
    <row r="16" spans="1:2" ht="12">
      <c r="A16" t="s">
        <v>73</v>
      </c>
      <c r="B16">
        <v>2</v>
      </c>
    </row>
    <row r="17" spans="1:2" ht="12">
      <c r="A17" t="s">
        <v>82</v>
      </c>
      <c r="B17">
        <v>1</v>
      </c>
    </row>
    <row r="18" ht="12">
      <c r="A18" t="s">
        <v>98</v>
      </c>
    </row>
    <row r="19" spans="1:2" ht="12">
      <c r="A19" t="s">
        <v>84</v>
      </c>
      <c r="B19">
        <v>1</v>
      </c>
    </row>
    <row r="21" ht="12.75">
      <c r="A21" s="5" t="s">
        <v>94</v>
      </c>
    </row>
    <row r="23" spans="1:2" ht="12">
      <c r="A23" t="s">
        <v>254</v>
      </c>
      <c r="B23">
        <v>1</v>
      </c>
    </row>
    <row r="24" spans="1:2" ht="12">
      <c r="A24" t="s">
        <v>81</v>
      </c>
      <c r="B24">
        <v>3</v>
      </c>
    </row>
    <row r="25" spans="1:2" ht="12">
      <c r="A25" t="s">
        <v>75</v>
      </c>
      <c r="B25">
        <v>1</v>
      </c>
    </row>
    <row r="26" spans="1:2" ht="12">
      <c r="A26" t="s">
        <v>86</v>
      </c>
      <c r="B26">
        <v>1</v>
      </c>
    </row>
    <row r="27" spans="1:2" ht="12">
      <c r="A27" t="s">
        <v>76</v>
      </c>
      <c r="B27">
        <v>3</v>
      </c>
    </row>
    <row r="28" spans="1:2" ht="12">
      <c r="A28" t="s">
        <v>79</v>
      </c>
      <c r="B28">
        <v>3</v>
      </c>
    </row>
    <row r="29" spans="1:2" ht="12">
      <c r="A29" t="s">
        <v>78</v>
      </c>
      <c r="B29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C4" sqref="C4"/>
    </sheetView>
  </sheetViews>
  <sheetFormatPr defaultColWidth="8.7109375" defaultRowHeight="12.75"/>
  <cols>
    <col min="1" max="1" width="36.00390625" style="0" bestFit="1" customWidth="1"/>
  </cols>
  <sheetData>
    <row r="1" spans="1:2" ht="12">
      <c r="A1" s="2" t="s">
        <v>0</v>
      </c>
      <c r="B1" t="s">
        <v>105</v>
      </c>
    </row>
    <row r="2" ht="12">
      <c r="A2" s="1" t="s">
        <v>50</v>
      </c>
    </row>
    <row r="3" ht="12">
      <c r="A3" s="1" t="s">
        <v>51</v>
      </c>
    </row>
    <row r="4" ht="12">
      <c r="A4" s="1" t="s">
        <v>11</v>
      </c>
    </row>
    <row r="5" ht="12">
      <c r="A5" s="1" t="s">
        <v>102</v>
      </c>
    </row>
    <row r="6" ht="12">
      <c r="A6" s="1" t="s">
        <v>103</v>
      </c>
    </row>
    <row r="7" ht="12">
      <c r="A7" s="1" t="s">
        <v>104</v>
      </c>
    </row>
    <row r="8" ht="12">
      <c r="A8" s="1" t="s">
        <v>99</v>
      </c>
    </row>
    <row r="9" ht="12">
      <c r="A9" s="1" t="s">
        <v>14</v>
      </c>
    </row>
    <row r="10" ht="12">
      <c r="A10" s="1" t="s">
        <v>12</v>
      </c>
    </row>
    <row r="11" ht="12">
      <c r="A11" s="1" t="s">
        <v>13</v>
      </c>
    </row>
    <row r="12" ht="12">
      <c r="A12" s="1" t="s">
        <v>52</v>
      </c>
    </row>
    <row r="13" ht="12">
      <c r="A13" s="1" t="s">
        <v>53</v>
      </c>
    </row>
    <row r="14" ht="12">
      <c r="A14" s="1"/>
    </row>
    <row r="15" ht="12">
      <c r="A15" s="2" t="s">
        <v>1</v>
      </c>
    </row>
    <row r="16" ht="12">
      <c r="A16" s="1" t="s">
        <v>15</v>
      </c>
    </row>
    <row r="17" ht="12">
      <c r="A17" s="1" t="s">
        <v>16</v>
      </c>
    </row>
    <row r="18" ht="12">
      <c r="A18" s="1" t="s">
        <v>17</v>
      </c>
    </row>
    <row r="19" ht="12">
      <c r="A19" s="1" t="s">
        <v>18</v>
      </c>
    </row>
    <row r="20" ht="12">
      <c r="A20" s="1" t="s">
        <v>97</v>
      </c>
    </row>
    <row r="21" ht="12">
      <c r="A21" s="1" t="s">
        <v>19</v>
      </c>
    </row>
    <row r="22" ht="12">
      <c r="A22" s="1" t="s">
        <v>20</v>
      </c>
    </row>
    <row r="23" ht="12">
      <c r="A23" s="1" t="s">
        <v>4</v>
      </c>
    </row>
    <row r="24" ht="12">
      <c r="A24" s="1"/>
    </row>
    <row r="25" ht="12">
      <c r="A25" s="2" t="s">
        <v>2</v>
      </c>
    </row>
    <row r="26" ht="12">
      <c r="A26" s="2" t="s">
        <v>21</v>
      </c>
    </row>
    <row r="27" ht="12">
      <c r="A27" s="1" t="s">
        <v>72</v>
      </c>
    </row>
    <row r="28" ht="12">
      <c r="A28" s="1" t="s">
        <v>22</v>
      </c>
    </row>
    <row r="29" ht="12">
      <c r="A29" s="1" t="s">
        <v>23</v>
      </c>
    </row>
    <row r="30" ht="12">
      <c r="A30" s="1" t="s">
        <v>24</v>
      </c>
    </row>
    <row r="31" ht="12">
      <c r="A31" s="1" t="s">
        <v>25</v>
      </c>
    </row>
    <row r="32" ht="12">
      <c r="A32" s="1" t="s">
        <v>26</v>
      </c>
    </row>
    <row r="33" ht="12">
      <c r="A33" s="1" t="s">
        <v>27</v>
      </c>
    </row>
    <row r="34" ht="12">
      <c r="A34" s="1" t="s">
        <v>28</v>
      </c>
    </row>
    <row r="35" ht="12">
      <c r="A35" s="1" t="s">
        <v>29</v>
      </c>
    </row>
    <row r="36" ht="12">
      <c r="A36" s="1" t="s">
        <v>30</v>
      </c>
    </row>
    <row r="37" ht="12">
      <c r="A37" s="1" t="s">
        <v>100</v>
      </c>
    </row>
    <row r="38" ht="12">
      <c r="A38" s="2" t="s">
        <v>31</v>
      </c>
    </row>
    <row r="39" ht="12">
      <c r="A39" s="1" t="s">
        <v>32</v>
      </c>
    </row>
    <row r="40" ht="12">
      <c r="A40" s="1" t="s">
        <v>33</v>
      </c>
    </row>
    <row r="41" ht="12">
      <c r="A41" s="1" t="s">
        <v>34</v>
      </c>
    </row>
    <row r="42" ht="12">
      <c r="A42" s="1" t="s">
        <v>35</v>
      </c>
    </row>
    <row r="43" ht="12">
      <c r="A43" s="1" t="s">
        <v>36</v>
      </c>
    </row>
    <row r="44" ht="12">
      <c r="A44" s="3" t="s">
        <v>37</v>
      </c>
    </row>
    <row r="45" ht="12">
      <c r="A45" s="3" t="s">
        <v>38</v>
      </c>
    </row>
    <row r="46" ht="12">
      <c r="A46" s="3" t="s">
        <v>39</v>
      </c>
    </row>
    <row r="47" ht="12">
      <c r="A47" s="3" t="s">
        <v>67</v>
      </c>
    </row>
    <row r="48" ht="12">
      <c r="A48" s="3" t="s">
        <v>68</v>
      </c>
    </row>
    <row r="49" ht="12">
      <c r="A49" s="3" t="s">
        <v>69</v>
      </c>
    </row>
    <row r="50" ht="12">
      <c r="A50" s="3" t="s">
        <v>57</v>
      </c>
    </row>
    <row r="51" ht="12">
      <c r="A51" s="3" t="s">
        <v>40</v>
      </c>
    </row>
    <row r="52" ht="12">
      <c r="A52" s="3" t="s">
        <v>41</v>
      </c>
    </row>
    <row r="53" ht="12">
      <c r="A53" s="3" t="s">
        <v>58</v>
      </c>
    </row>
    <row r="54" ht="12">
      <c r="A54" s="3" t="s">
        <v>59</v>
      </c>
    </row>
    <row r="55" ht="12">
      <c r="A55" s="3" t="s">
        <v>60</v>
      </c>
    </row>
    <row r="56" ht="12">
      <c r="A56" s="2" t="s">
        <v>42</v>
      </c>
    </row>
    <row r="57" ht="12">
      <c r="A57" s="3" t="s">
        <v>43</v>
      </c>
    </row>
    <row r="58" ht="12">
      <c r="A58" s="3" t="s">
        <v>44</v>
      </c>
    </row>
    <row r="59" ht="12">
      <c r="A59" s="3" t="s">
        <v>45</v>
      </c>
    </row>
    <row r="60" ht="12">
      <c r="A60" s="3" t="s">
        <v>46</v>
      </c>
    </row>
    <row r="61" ht="12">
      <c r="A61" s="3" t="s">
        <v>47</v>
      </c>
    </row>
    <row r="62" ht="12">
      <c r="A62" s="3" t="s">
        <v>70</v>
      </c>
    </row>
    <row r="63" ht="12">
      <c r="A63" s="3" t="s">
        <v>71</v>
      </c>
    </row>
    <row r="64" ht="12">
      <c r="A64" s="3" t="s">
        <v>87</v>
      </c>
    </row>
    <row r="65" ht="12">
      <c r="A65" s="3" t="s">
        <v>48</v>
      </c>
    </row>
    <row r="66" ht="12">
      <c r="A66" s="3" t="s">
        <v>49</v>
      </c>
    </row>
    <row r="67" ht="12">
      <c r="A67" s="3"/>
    </row>
    <row r="68" ht="12">
      <c r="A68" s="1"/>
    </row>
    <row r="69" ht="12">
      <c r="A69" s="2" t="s">
        <v>3</v>
      </c>
    </row>
    <row r="70" ht="12">
      <c r="A70" s="1" t="s">
        <v>55</v>
      </c>
    </row>
    <row r="71" ht="12">
      <c r="A71" s="1" t="s">
        <v>56</v>
      </c>
    </row>
    <row r="72" ht="12">
      <c r="A72" s="1"/>
    </row>
    <row r="73" ht="12">
      <c r="A73" s="2" t="s">
        <v>4</v>
      </c>
    </row>
    <row r="74" ht="12">
      <c r="A74" s="1"/>
    </row>
    <row r="75" ht="12">
      <c r="A75" s="1"/>
    </row>
    <row r="76" ht="12">
      <c r="A76" s="1"/>
    </row>
    <row r="77" ht="12">
      <c r="A77" s="1" t="s">
        <v>54</v>
      </c>
    </row>
    <row r="78" ht="12">
      <c r="A78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tabSelected="1" view="pageBreakPreview" zoomScale="110" zoomScaleNormal="90" zoomScaleSheetLayoutView="110" zoomScalePageLayoutView="90" workbookViewId="0" topLeftCell="A1">
      <selection activeCell="D2" sqref="D1:D16384"/>
    </sheetView>
  </sheetViews>
  <sheetFormatPr defaultColWidth="9.140625" defaultRowHeight="12.75"/>
  <cols>
    <col min="1" max="1" width="4.28125" style="171" bestFit="1" customWidth="1"/>
    <col min="2" max="2" width="13.421875" style="171" bestFit="1" customWidth="1"/>
    <col min="3" max="3" width="56.7109375" style="4" customWidth="1"/>
    <col min="4" max="4" width="21.140625" style="4" hidden="1" customWidth="1"/>
    <col min="5" max="5" width="4.8515625" style="4" customWidth="1"/>
    <col min="6" max="6" width="5.421875" style="4" customWidth="1"/>
    <col min="7" max="26" width="3.7109375" style="4" customWidth="1"/>
    <col min="27" max="27" width="21.00390625" style="4" hidden="1" customWidth="1"/>
    <col min="28" max="28" width="4.57421875" style="171" customWidth="1"/>
    <col min="29" max="29" width="12.00390625" style="171" bestFit="1" customWidth="1"/>
    <col min="30" max="30" width="5.57421875" style="4" hidden="1" customWidth="1"/>
    <col min="31" max="31" width="8.421875" style="4" hidden="1" customWidth="1"/>
    <col min="32" max="32" width="5.140625" style="173" hidden="1" customWidth="1"/>
    <col min="33" max="16384" width="9.140625" style="4" customWidth="1"/>
  </cols>
  <sheetData>
    <row r="1" spans="1:29" ht="18" customHeight="1" thickBot="1">
      <c r="A1" s="330" t="s">
        <v>398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</row>
    <row r="2" spans="1:29" ht="15" customHeight="1" thickBot="1">
      <c r="A2" s="175"/>
      <c r="B2" s="170"/>
      <c r="C2" s="176"/>
      <c r="D2" s="285"/>
      <c r="E2" s="266"/>
      <c r="F2" s="267"/>
      <c r="G2" s="332" t="s">
        <v>283</v>
      </c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4"/>
      <c r="AA2" s="191"/>
      <c r="AB2" s="335"/>
      <c r="AC2" s="337" t="s">
        <v>284</v>
      </c>
    </row>
    <row r="3" spans="1:32" ht="15" customHeight="1" thickBot="1">
      <c r="A3" s="339"/>
      <c r="B3" s="341" t="s">
        <v>112</v>
      </c>
      <c r="C3" s="328" t="s">
        <v>282</v>
      </c>
      <c r="D3" s="328" t="s">
        <v>382</v>
      </c>
      <c r="E3" s="343" t="s">
        <v>113</v>
      </c>
      <c r="F3" s="345" t="s">
        <v>365</v>
      </c>
      <c r="G3" s="324" t="s">
        <v>61</v>
      </c>
      <c r="H3" s="325"/>
      <c r="I3" s="325"/>
      <c r="J3" s="325"/>
      <c r="K3" s="326"/>
      <c r="L3" s="324" t="s">
        <v>62</v>
      </c>
      <c r="M3" s="325"/>
      <c r="N3" s="325"/>
      <c r="O3" s="325"/>
      <c r="P3" s="326"/>
      <c r="Q3" s="327" t="s">
        <v>63</v>
      </c>
      <c r="R3" s="325"/>
      <c r="S3" s="325"/>
      <c r="T3" s="325"/>
      <c r="U3" s="326"/>
      <c r="V3" s="324" t="s">
        <v>64</v>
      </c>
      <c r="W3" s="325"/>
      <c r="X3" s="325"/>
      <c r="Y3" s="325"/>
      <c r="Z3" s="326"/>
      <c r="AB3" s="336"/>
      <c r="AC3" s="338"/>
      <c r="AD3" s="4" t="s">
        <v>285</v>
      </c>
      <c r="AE3" s="4" t="s">
        <v>286</v>
      </c>
      <c r="AF3" s="173" t="s">
        <v>287</v>
      </c>
    </row>
    <row r="4" spans="1:29" ht="15" customHeight="1" thickBot="1">
      <c r="A4" s="340"/>
      <c r="B4" s="342"/>
      <c r="C4" s="329"/>
      <c r="D4" s="329"/>
      <c r="E4" s="344"/>
      <c r="F4" s="346"/>
      <c r="G4" s="182" t="s">
        <v>6</v>
      </c>
      <c r="H4" s="160" t="s">
        <v>7</v>
      </c>
      <c r="I4" s="160" t="s">
        <v>8</v>
      </c>
      <c r="J4" s="160" t="s">
        <v>10</v>
      </c>
      <c r="K4" s="161" t="s">
        <v>9</v>
      </c>
      <c r="L4" s="182" t="s">
        <v>6</v>
      </c>
      <c r="M4" s="160" t="s">
        <v>7</v>
      </c>
      <c r="N4" s="160" t="s">
        <v>8</v>
      </c>
      <c r="O4" s="160" t="s">
        <v>10</v>
      </c>
      <c r="P4" s="161" t="s">
        <v>9</v>
      </c>
      <c r="Q4" s="239" t="s">
        <v>6</v>
      </c>
      <c r="R4" s="160" t="s">
        <v>7</v>
      </c>
      <c r="S4" s="160" t="s">
        <v>8</v>
      </c>
      <c r="T4" s="160" t="s">
        <v>10</v>
      </c>
      <c r="U4" s="161" t="s">
        <v>9</v>
      </c>
      <c r="V4" s="182" t="s">
        <v>6</v>
      </c>
      <c r="W4" s="160" t="s">
        <v>7</v>
      </c>
      <c r="X4" s="160" t="s">
        <v>8</v>
      </c>
      <c r="Y4" s="160" t="s">
        <v>10</v>
      </c>
      <c r="Z4" s="161" t="s">
        <v>9</v>
      </c>
      <c r="AA4" s="172"/>
      <c r="AB4" s="313"/>
      <c r="AC4" s="294" t="s">
        <v>112</v>
      </c>
    </row>
    <row r="5" spans="1:32" s="202" customFormat="1" ht="15" customHeight="1">
      <c r="A5" s="207"/>
      <c r="B5" s="208"/>
      <c r="C5" s="188" t="s">
        <v>353</v>
      </c>
      <c r="D5" s="286"/>
      <c r="E5" s="273">
        <f>SUM(E6:E9)</f>
        <v>14</v>
      </c>
      <c r="F5" s="278">
        <f>SUM(F6:F9)</f>
        <v>21</v>
      </c>
      <c r="G5" s="183">
        <f>SUM(G6:G9)</f>
        <v>5</v>
      </c>
      <c r="H5" s="177">
        <f>SUM(H6:H9)</f>
        <v>1</v>
      </c>
      <c r="I5" s="177">
        <f>SUM(I6:I9)</f>
        <v>2</v>
      </c>
      <c r="J5" s="177"/>
      <c r="K5" s="178">
        <f>SUM(K6:K9)</f>
        <v>11</v>
      </c>
      <c r="L5" s="183">
        <f>SUM(L6:L9)</f>
        <v>6</v>
      </c>
      <c r="M5" s="177">
        <f>SUM(M6:M9)</f>
        <v>0</v>
      </c>
      <c r="N5" s="177">
        <f>SUM(N6:N9)</f>
        <v>0</v>
      </c>
      <c r="O5" s="177"/>
      <c r="P5" s="178">
        <f>SUM(P6:P9)</f>
        <v>10</v>
      </c>
      <c r="Q5" s="183">
        <f>SUM(Q6:Q9)</f>
        <v>0</v>
      </c>
      <c r="R5" s="177">
        <f>SUM(R6:R9)</f>
        <v>0</v>
      </c>
      <c r="S5" s="177">
        <f>SUM(S6:S9)</f>
        <v>0</v>
      </c>
      <c r="T5" s="177"/>
      <c r="U5" s="178">
        <f>SUM(U6:U9)</f>
        <v>0</v>
      </c>
      <c r="V5" s="183">
        <f>SUM(V6:V9)</f>
        <v>0</v>
      </c>
      <c r="W5" s="177">
        <f>SUM(W6:W9)</f>
        <v>0</v>
      </c>
      <c r="X5" s="177">
        <f>SUM(X6:X9)</f>
        <v>0</v>
      </c>
      <c r="Y5" s="177"/>
      <c r="Z5" s="178">
        <f>SUM(Z6:Z9)</f>
        <v>0</v>
      </c>
      <c r="AB5" s="314"/>
      <c r="AC5" s="295"/>
      <c r="AF5" s="209"/>
    </row>
    <row r="6" spans="1:32" s="202" customFormat="1" ht="15" customHeight="1">
      <c r="A6" s="210">
        <v>1</v>
      </c>
      <c r="B6" s="303" t="str">
        <f>CONCATENATE("N",AD6,AE6,AF6)</f>
        <v>NMXAM1HMNE</v>
      </c>
      <c r="C6" s="259" t="s">
        <v>340</v>
      </c>
      <c r="D6" s="287" t="s">
        <v>391</v>
      </c>
      <c r="E6" s="272">
        <f>SUM(G6:I6)+SUM(L6:N6)+SUM(Q6:S6)+SUM(V6:X6)</f>
        <v>4</v>
      </c>
      <c r="F6" s="276">
        <f>K6+P6+U6+Z6</f>
        <v>5</v>
      </c>
      <c r="G6" s="205">
        <v>3</v>
      </c>
      <c r="H6" s="206">
        <v>1</v>
      </c>
      <c r="I6" s="206">
        <v>0</v>
      </c>
      <c r="J6" s="206" t="s">
        <v>65</v>
      </c>
      <c r="K6" s="235">
        <v>5</v>
      </c>
      <c r="L6" s="205"/>
      <c r="M6" s="206"/>
      <c r="N6" s="206"/>
      <c r="O6" s="206"/>
      <c r="P6" s="235"/>
      <c r="Q6" s="210"/>
      <c r="R6" s="180"/>
      <c r="S6" s="180"/>
      <c r="T6" s="180"/>
      <c r="U6" s="181"/>
      <c r="V6" s="230"/>
      <c r="W6" s="180"/>
      <c r="X6" s="180"/>
      <c r="Y6" s="180"/>
      <c r="Z6" s="181"/>
      <c r="AB6" s="315"/>
      <c r="AC6" s="296"/>
      <c r="AD6" s="202" t="s">
        <v>408</v>
      </c>
      <c r="AE6" s="202" t="s">
        <v>355</v>
      </c>
      <c r="AF6" s="202" t="s">
        <v>418</v>
      </c>
    </row>
    <row r="7" spans="1:32" s="202" customFormat="1" ht="10.5">
      <c r="A7" s="192">
        <v>2</v>
      </c>
      <c r="B7" s="303" t="str">
        <f>CONCATENATE("N",AD7,AE7,AF7)</f>
        <v>NMXIK1HMNE</v>
      </c>
      <c r="C7" s="197" t="s">
        <v>313</v>
      </c>
      <c r="D7" s="288" t="s">
        <v>392</v>
      </c>
      <c r="E7" s="272">
        <f aca="true" t="shared" si="0" ref="E7:E36">SUM(G7:I7)+SUM(L7:N7)+SUM(Q7:S7)+SUM(V7:X7)</f>
        <v>3</v>
      </c>
      <c r="F7" s="276">
        <f aca="true" t="shared" si="1" ref="F7:F36">K7+P7+U7+Z7</f>
        <v>5</v>
      </c>
      <c r="G7" s="184"/>
      <c r="H7" s="179"/>
      <c r="I7" s="179"/>
      <c r="J7" s="199"/>
      <c r="K7" s="237"/>
      <c r="L7" s="184">
        <v>3</v>
      </c>
      <c r="M7" s="179">
        <v>0</v>
      </c>
      <c r="N7" s="179">
        <v>0</v>
      </c>
      <c r="O7" s="199" t="s">
        <v>65</v>
      </c>
      <c r="P7" s="237">
        <v>5</v>
      </c>
      <c r="Q7" s="221"/>
      <c r="R7" s="162"/>
      <c r="S7" s="162"/>
      <c r="T7" s="162"/>
      <c r="U7" s="163"/>
      <c r="V7" s="185"/>
      <c r="W7" s="162"/>
      <c r="X7" s="162"/>
      <c r="Y7" s="162"/>
      <c r="Z7" s="163"/>
      <c r="AB7" s="315"/>
      <c r="AC7" s="296"/>
      <c r="AD7" s="202" t="s">
        <v>408</v>
      </c>
      <c r="AE7" s="202" t="s">
        <v>300</v>
      </c>
      <c r="AF7" s="202" t="s">
        <v>418</v>
      </c>
    </row>
    <row r="8" spans="1:32" s="202" customFormat="1" ht="15" customHeight="1">
      <c r="A8" s="192">
        <v>3</v>
      </c>
      <c r="B8" s="303" t="str">
        <f>CONCATENATE("N",AD8,AE8,AF8)</f>
        <v>NBXRI1HMNE</v>
      </c>
      <c r="C8" s="197" t="s">
        <v>314</v>
      </c>
      <c r="D8" s="288" t="s">
        <v>394</v>
      </c>
      <c r="E8" s="272">
        <f t="shared" si="0"/>
        <v>4</v>
      </c>
      <c r="F8" s="276">
        <f t="shared" si="1"/>
        <v>6</v>
      </c>
      <c r="G8" s="184">
        <v>2</v>
      </c>
      <c r="H8" s="179">
        <v>0</v>
      </c>
      <c r="I8" s="179">
        <v>2</v>
      </c>
      <c r="J8" s="199" t="s">
        <v>65</v>
      </c>
      <c r="K8" s="237">
        <v>6</v>
      </c>
      <c r="L8" s="184"/>
      <c r="M8" s="179"/>
      <c r="N8" s="179"/>
      <c r="O8" s="179"/>
      <c r="P8" s="237"/>
      <c r="Q8" s="221"/>
      <c r="R8" s="162"/>
      <c r="S8" s="162"/>
      <c r="T8" s="162"/>
      <c r="U8" s="163"/>
      <c r="V8" s="185"/>
      <c r="W8" s="162"/>
      <c r="X8" s="162"/>
      <c r="Y8" s="162"/>
      <c r="Z8" s="163"/>
      <c r="AB8" s="315"/>
      <c r="AC8" s="296"/>
      <c r="AD8" s="202" t="s">
        <v>409</v>
      </c>
      <c r="AE8" s="202" t="s">
        <v>288</v>
      </c>
      <c r="AF8" s="202" t="s">
        <v>418</v>
      </c>
    </row>
    <row r="9" spans="1:32" s="202" customFormat="1" ht="10.5">
      <c r="A9" s="210">
        <v>4</v>
      </c>
      <c r="B9" s="303" t="str">
        <f>CONCATENATE("N",AD9,AE9,AF9)</f>
        <v>NMXAL1HMNE</v>
      </c>
      <c r="C9" s="197" t="s">
        <v>315</v>
      </c>
      <c r="D9" s="288" t="s">
        <v>392</v>
      </c>
      <c r="E9" s="272">
        <f t="shared" si="0"/>
        <v>3</v>
      </c>
      <c r="F9" s="276">
        <f t="shared" si="1"/>
        <v>5</v>
      </c>
      <c r="G9" s="185"/>
      <c r="H9" s="162"/>
      <c r="I9" s="162"/>
      <c r="J9" s="162"/>
      <c r="K9" s="163"/>
      <c r="L9" s="201">
        <v>3</v>
      </c>
      <c r="M9" s="199">
        <v>0</v>
      </c>
      <c r="N9" s="199">
        <v>0</v>
      </c>
      <c r="O9" s="199" t="s">
        <v>65</v>
      </c>
      <c r="P9" s="236">
        <v>5</v>
      </c>
      <c r="Q9" s="221"/>
      <c r="R9" s="162"/>
      <c r="S9" s="162"/>
      <c r="T9" s="162"/>
      <c r="U9" s="163"/>
      <c r="V9" s="185"/>
      <c r="W9" s="162"/>
      <c r="X9" s="162"/>
      <c r="Y9" s="162"/>
      <c r="Z9" s="163"/>
      <c r="AB9" s="316"/>
      <c r="AC9" s="297"/>
      <c r="AD9" s="202" t="s">
        <v>408</v>
      </c>
      <c r="AE9" s="202" t="s">
        <v>356</v>
      </c>
      <c r="AF9" s="202" t="s">
        <v>418</v>
      </c>
    </row>
    <row r="10" spans="1:29" s="202" customFormat="1" ht="15" customHeight="1">
      <c r="A10" s="192"/>
      <c r="B10" s="303"/>
      <c r="C10" s="189" t="s">
        <v>1</v>
      </c>
      <c r="D10" s="289"/>
      <c r="E10" s="274">
        <f>SUM(E11:E12)</f>
        <v>8</v>
      </c>
      <c r="F10" s="280">
        <f>SUM(F11:F12)</f>
        <v>10</v>
      </c>
      <c r="G10" s="186">
        <f>SUM(G11:G12)</f>
        <v>0</v>
      </c>
      <c r="H10" s="167">
        <f>SUM(H11:H12)</f>
        <v>0</v>
      </c>
      <c r="I10" s="167">
        <f>SUM(I11:I12)</f>
        <v>0</v>
      </c>
      <c r="J10" s="167"/>
      <c r="K10" s="168">
        <f>SUM(K11:K12)</f>
        <v>0</v>
      </c>
      <c r="L10" s="186">
        <f>SUM(L11:L12)</f>
        <v>0</v>
      </c>
      <c r="M10" s="167">
        <f>SUM(M11:M12)</f>
        <v>0</v>
      </c>
      <c r="N10" s="167">
        <f>SUM(N11:N12)</f>
        <v>0</v>
      </c>
      <c r="O10" s="167"/>
      <c r="P10" s="168">
        <f>SUM(P11:P12)</f>
        <v>0</v>
      </c>
      <c r="Q10" s="186">
        <f>SUM(Q11:Q12)</f>
        <v>2</v>
      </c>
      <c r="R10" s="167">
        <f>SUM(R11:R12)</f>
        <v>2</v>
      </c>
      <c r="S10" s="167">
        <f>SUM(S11:S12)</f>
        <v>0</v>
      </c>
      <c r="T10" s="167"/>
      <c r="U10" s="168">
        <f>SUM(U11:U12)</f>
        <v>5</v>
      </c>
      <c r="V10" s="186">
        <f>SUM(V11:V12)</f>
        <v>2</v>
      </c>
      <c r="W10" s="167">
        <f>SUM(W11:W12)</f>
        <v>2</v>
      </c>
      <c r="X10" s="167">
        <f>SUM(X11:X12)</f>
        <v>0</v>
      </c>
      <c r="Y10" s="167"/>
      <c r="Z10" s="168">
        <f>SUM(Z11:Z12)</f>
        <v>5</v>
      </c>
      <c r="AB10" s="317"/>
      <c r="AC10" s="298"/>
    </row>
    <row r="11" spans="1:32" s="202" customFormat="1" ht="15" customHeight="1">
      <c r="A11" s="192">
        <v>5</v>
      </c>
      <c r="B11" s="303" t="s">
        <v>422</v>
      </c>
      <c r="C11" s="197" t="s">
        <v>316</v>
      </c>
      <c r="D11" s="288" t="s">
        <v>387</v>
      </c>
      <c r="E11" s="272">
        <f>SUM(G11:I11)+SUM(L11:N11)+SUM(Q11:S11)+SUM(V11:X11)</f>
        <v>4</v>
      </c>
      <c r="F11" s="276">
        <f t="shared" si="1"/>
        <v>5</v>
      </c>
      <c r="G11" s="185"/>
      <c r="H11" s="162"/>
      <c r="I11" s="162"/>
      <c r="J11" s="162"/>
      <c r="K11" s="163"/>
      <c r="L11" s="227"/>
      <c r="M11" s="204"/>
      <c r="N11" s="204"/>
      <c r="O11" s="204"/>
      <c r="P11" s="228"/>
      <c r="Q11" s="221"/>
      <c r="R11" s="162"/>
      <c r="S11" s="162"/>
      <c r="T11" s="162"/>
      <c r="U11" s="163"/>
      <c r="V11" s="227">
        <v>2</v>
      </c>
      <c r="W11" s="204">
        <v>2</v>
      </c>
      <c r="X11" s="204">
        <v>0</v>
      </c>
      <c r="Y11" s="204" t="s">
        <v>363</v>
      </c>
      <c r="Z11" s="204">
        <v>5</v>
      </c>
      <c r="AB11" s="315"/>
      <c r="AC11" s="299"/>
      <c r="AD11" s="202" t="s">
        <v>410</v>
      </c>
      <c r="AE11" s="202" t="s">
        <v>293</v>
      </c>
      <c r="AF11" s="202" t="s">
        <v>418</v>
      </c>
    </row>
    <row r="12" spans="1:32" s="202" customFormat="1" ht="15" customHeight="1">
      <c r="A12" s="192">
        <v>6</v>
      </c>
      <c r="B12" s="303" t="str">
        <f>CONCATENATE("G",AD12,AE12,AF12)</f>
        <v>GSXUG1HMNE</v>
      </c>
      <c r="C12" s="197" t="s">
        <v>317</v>
      </c>
      <c r="D12" s="288" t="s">
        <v>423</v>
      </c>
      <c r="E12" s="272">
        <f t="shared" si="0"/>
        <v>4</v>
      </c>
      <c r="F12" s="276">
        <f t="shared" si="1"/>
        <v>5</v>
      </c>
      <c r="G12" s="227"/>
      <c r="H12" s="204"/>
      <c r="I12" s="204"/>
      <c r="J12" s="204"/>
      <c r="K12" s="228"/>
      <c r="L12" s="185"/>
      <c r="M12" s="162"/>
      <c r="N12" s="162"/>
      <c r="O12" s="162"/>
      <c r="P12" s="163"/>
      <c r="Q12" s="243">
        <v>2</v>
      </c>
      <c r="R12" s="204">
        <v>2</v>
      </c>
      <c r="S12" s="204">
        <v>0</v>
      </c>
      <c r="T12" s="204" t="s">
        <v>363</v>
      </c>
      <c r="U12" s="228">
        <v>5</v>
      </c>
      <c r="V12" s="185"/>
      <c r="W12" s="162"/>
      <c r="X12" s="162"/>
      <c r="Y12" s="162"/>
      <c r="Z12" s="163"/>
      <c r="AB12" s="315"/>
      <c r="AC12" s="296"/>
      <c r="AD12" s="202" t="s">
        <v>411</v>
      </c>
      <c r="AE12" s="202" t="s">
        <v>294</v>
      </c>
      <c r="AF12" s="202" t="s">
        <v>418</v>
      </c>
    </row>
    <row r="13" spans="1:29" s="202" customFormat="1" ht="15" customHeight="1">
      <c r="A13" s="192"/>
      <c r="B13" s="303"/>
      <c r="C13" s="190" t="s">
        <v>2</v>
      </c>
      <c r="D13" s="290"/>
      <c r="E13" s="275">
        <f>SUM(E14:E20)</f>
        <v>26</v>
      </c>
      <c r="F13" s="280">
        <f>SUM(F14:F20)</f>
        <v>28</v>
      </c>
      <c r="G13" s="186">
        <f>SUM(G14:G20)</f>
        <v>7</v>
      </c>
      <c r="H13" s="167">
        <f>SUM(H14:H20)</f>
        <v>0</v>
      </c>
      <c r="I13" s="167">
        <f>SUM(I14:I20)</f>
        <v>3</v>
      </c>
      <c r="J13" s="167"/>
      <c r="K13" s="168">
        <f>SUM(K14:K20)</f>
        <v>12</v>
      </c>
      <c r="L13" s="186">
        <f>SUM(L14:L20)</f>
        <v>6</v>
      </c>
      <c r="M13" s="167">
        <f>SUM(M14:M20)</f>
        <v>0</v>
      </c>
      <c r="N13" s="167">
        <f>SUM(N14:N20)</f>
        <v>6</v>
      </c>
      <c r="O13" s="167"/>
      <c r="P13" s="168">
        <f>SUM(P14:P20)</f>
        <v>12</v>
      </c>
      <c r="Q13" s="186">
        <f>SUM(Q14:Q20)</f>
        <v>2</v>
      </c>
      <c r="R13" s="167">
        <f>SUM(R14:R20)</f>
        <v>0</v>
      </c>
      <c r="S13" s="167">
        <f>SUM(S14:S20)</f>
        <v>2</v>
      </c>
      <c r="T13" s="167"/>
      <c r="U13" s="168">
        <f>SUM(U14:U20)</f>
        <v>4</v>
      </c>
      <c r="V13" s="186">
        <f>SUM(V14:V20)</f>
        <v>0</v>
      </c>
      <c r="W13" s="167">
        <f>SUM(W14:W20)</f>
        <v>0</v>
      </c>
      <c r="X13" s="167">
        <f>SUM(X14:X20)</f>
        <v>0</v>
      </c>
      <c r="Y13" s="167"/>
      <c r="Z13" s="168">
        <f>SUM(Z14:Z20)</f>
        <v>0</v>
      </c>
      <c r="AB13" s="317"/>
      <c r="AC13" s="298"/>
    </row>
    <row r="14" spans="1:32" s="202" customFormat="1" ht="15" customHeight="1">
      <c r="A14" s="192">
        <v>7</v>
      </c>
      <c r="B14" s="303" t="str">
        <f aca="true" t="shared" si="2" ref="B14:B20">CONCATENATE("N",AD14,AE14,AF14)</f>
        <v>NBXIB1HMNE</v>
      </c>
      <c r="C14" s="197" t="s">
        <v>318</v>
      </c>
      <c r="D14" s="288" t="s">
        <v>383</v>
      </c>
      <c r="E14" s="272">
        <f t="shared" si="0"/>
        <v>4</v>
      </c>
      <c r="F14" s="276">
        <f t="shared" si="1"/>
        <v>4</v>
      </c>
      <c r="G14" s="264"/>
      <c r="H14" s="262"/>
      <c r="I14" s="262"/>
      <c r="J14" s="262"/>
      <c r="K14" s="263"/>
      <c r="L14" s="162">
        <v>2</v>
      </c>
      <c r="M14" s="162">
        <v>0</v>
      </c>
      <c r="N14" s="162">
        <v>2</v>
      </c>
      <c r="O14" s="162" t="s">
        <v>65</v>
      </c>
      <c r="P14" s="163">
        <v>4</v>
      </c>
      <c r="Q14" s="241"/>
      <c r="R14" s="199"/>
      <c r="S14" s="199"/>
      <c r="T14" s="199"/>
      <c r="U14" s="236"/>
      <c r="V14" s="187"/>
      <c r="W14" s="166"/>
      <c r="X14" s="166"/>
      <c r="Y14" s="166"/>
      <c r="Z14" s="169"/>
      <c r="AB14" s="203"/>
      <c r="AC14" s="296"/>
      <c r="AD14" s="202" t="s">
        <v>409</v>
      </c>
      <c r="AE14" s="202" t="s">
        <v>289</v>
      </c>
      <c r="AF14" s="202" t="s">
        <v>418</v>
      </c>
    </row>
    <row r="15" spans="1:32" s="202" customFormat="1" ht="15" customHeight="1">
      <c r="A15" s="192">
        <v>8</v>
      </c>
      <c r="B15" s="303" t="str">
        <f t="shared" si="2"/>
        <v>NIXSKGHMNE</v>
      </c>
      <c r="C15" s="197" t="s">
        <v>375</v>
      </c>
      <c r="D15" s="288" t="s">
        <v>384</v>
      </c>
      <c r="E15" s="272">
        <f t="shared" si="0"/>
        <v>4</v>
      </c>
      <c r="F15" s="276">
        <f t="shared" si="1"/>
        <v>4</v>
      </c>
      <c r="G15" s="185"/>
      <c r="H15" s="162"/>
      <c r="I15" s="162"/>
      <c r="J15" s="162"/>
      <c r="K15" s="163"/>
      <c r="L15" s="201">
        <v>2</v>
      </c>
      <c r="M15" s="199">
        <v>0</v>
      </c>
      <c r="N15" s="199">
        <v>2</v>
      </c>
      <c r="O15" s="199" t="s">
        <v>363</v>
      </c>
      <c r="P15" s="236">
        <v>4</v>
      </c>
      <c r="Q15" s="221"/>
      <c r="R15" s="162"/>
      <c r="S15" s="162"/>
      <c r="T15" s="162"/>
      <c r="U15" s="163"/>
      <c r="V15" s="185"/>
      <c r="W15" s="162"/>
      <c r="X15" s="162"/>
      <c r="Y15" s="162"/>
      <c r="Z15" s="163"/>
      <c r="AB15" s="203"/>
      <c r="AC15" s="308"/>
      <c r="AD15" s="202" t="s">
        <v>412</v>
      </c>
      <c r="AE15" s="202" t="s">
        <v>376</v>
      </c>
      <c r="AF15" s="202" t="s">
        <v>418</v>
      </c>
    </row>
    <row r="16" spans="1:32" s="202" customFormat="1" ht="15" customHeight="1">
      <c r="A16" s="192">
        <v>9</v>
      </c>
      <c r="B16" s="303" t="str">
        <f t="shared" si="2"/>
        <v>NIXAB1HMNE</v>
      </c>
      <c r="C16" s="197" t="s">
        <v>372</v>
      </c>
      <c r="D16" s="288" t="s">
        <v>385</v>
      </c>
      <c r="E16" s="272">
        <f t="shared" si="0"/>
        <v>4</v>
      </c>
      <c r="F16" s="276">
        <f t="shared" si="1"/>
        <v>4</v>
      </c>
      <c r="G16" s="185"/>
      <c r="H16" s="162"/>
      <c r="I16" s="162"/>
      <c r="J16" s="162"/>
      <c r="K16" s="163"/>
      <c r="L16" s="221">
        <v>2</v>
      </c>
      <c r="M16" s="162">
        <v>0</v>
      </c>
      <c r="N16" s="162">
        <v>2</v>
      </c>
      <c r="O16" s="162" t="s">
        <v>363</v>
      </c>
      <c r="P16" s="163">
        <v>4</v>
      </c>
      <c r="Q16" s="221"/>
      <c r="R16" s="162"/>
      <c r="S16" s="162"/>
      <c r="T16" s="162"/>
      <c r="U16" s="163"/>
      <c r="V16" s="185"/>
      <c r="W16" s="162"/>
      <c r="X16" s="162"/>
      <c r="Y16" s="162"/>
      <c r="Z16" s="163"/>
      <c r="AB16" s="203"/>
      <c r="AC16" s="308"/>
      <c r="AD16" s="202" t="s">
        <v>412</v>
      </c>
      <c r="AE16" s="202" t="s">
        <v>369</v>
      </c>
      <c r="AF16" s="202" t="s">
        <v>418</v>
      </c>
    </row>
    <row r="17" spans="1:32" s="202" customFormat="1" ht="15" customHeight="1">
      <c r="A17" s="192">
        <v>10</v>
      </c>
      <c r="B17" s="303" t="str">
        <f t="shared" si="2"/>
        <v>NIXPERHMNE</v>
      </c>
      <c r="C17" s="197" t="s">
        <v>377</v>
      </c>
      <c r="D17" s="288" t="s">
        <v>384</v>
      </c>
      <c r="E17" s="272">
        <f t="shared" si="0"/>
        <v>4</v>
      </c>
      <c r="F17" s="276">
        <f t="shared" si="1"/>
        <v>5</v>
      </c>
      <c r="G17" s="185">
        <v>2</v>
      </c>
      <c r="H17" s="162">
        <v>0</v>
      </c>
      <c r="I17" s="162">
        <v>2</v>
      </c>
      <c r="J17" s="162" t="s">
        <v>65</v>
      </c>
      <c r="K17" s="163">
        <v>5</v>
      </c>
      <c r="L17" s="185"/>
      <c r="M17" s="162"/>
      <c r="N17" s="162"/>
      <c r="O17" s="162"/>
      <c r="P17" s="163"/>
      <c r="Q17" s="241"/>
      <c r="R17" s="199"/>
      <c r="S17" s="199"/>
      <c r="T17" s="199"/>
      <c r="U17" s="236"/>
      <c r="V17" s="201"/>
      <c r="W17" s="199"/>
      <c r="X17" s="199"/>
      <c r="Y17" s="199"/>
      <c r="Z17" s="199"/>
      <c r="AB17" s="192"/>
      <c r="AC17" s="308"/>
      <c r="AD17" s="202" t="s">
        <v>412</v>
      </c>
      <c r="AE17" s="202" t="s">
        <v>370</v>
      </c>
      <c r="AF17" s="202" t="s">
        <v>418</v>
      </c>
    </row>
    <row r="18" spans="1:32" s="202" customFormat="1" ht="15" customHeight="1">
      <c r="A18" s="192">
        <v>11</v>
      </c>
      <c r="B18" s="303" t="str">
        <f t="shared" si="2"/>
        <v>NIXHS1HMNE</v>
      </c>
      <c r="C18" s="197" t="s">
        <v>366</v>
      </c>
      <c r="D18" s="288" t="s">
        <v>78</v>
      </c>
      <c r="E18" s="272">
        <f t="shared" si="0"/>
        <v>3</v>
      </c>
      <c r="F18" s="276">
        <f t="shared" si="1"/>
        <v>3</v>
      </c>
      <c r="G18" s="185">
        <v>3</v>
      </c>
      <c r="H18" s="162">
        <v>0</v>
      </c>
      <c r="I18" s="162">
        <v>0</v>
      </c>
      <c r="J18" s="162" t="s">
        <v>363</v>
      </c>
      <c r="K18" s="163">
        <v>3</v>
      </c>
      <c r="L18" s="185"/>
      <c r="M18" s="162"/>
      <c r="N18" s="162"/>
      <c r="O18" s="162"/>
      <c r="P18" s="163"/>
      <c r="Q18" s="241"/>
      <c r="R18" s="199"/>
      <c r="S18" s="199"/>
      <c r="T18" s="199"/>
      <c r="U18" s="236"/>
      <c r="V18" s="201"/>
      <c r="W18" s="199"/>
      <c r="X18" s="199"/>
      <c r="Y18" s="199"/>
      <c r="Z18" s="250"/>
      <c r="AB18" s="192"/>
      <c r="AC18" s="308"/>
      <c r="AD18" s="202" t="s">
        <v>412</v>
      </c>
      <c r="AE18" s="202" t="s">
        <v>290</v>
      </c>
      <c r="AF18" s="202" t="s">
        <v>418</v>
      </c>
    </row>
    <row r="19" spans="1:32" s="202" customFormat="1" ht="15" customHeight="1">
      <c r="A19" s="192">
        <v>12</v>
      </c>
      <c r="B19" s="303" t="str">
        <f t="shared" si="2"/>
        <v>NIXMI1HMNE</v>
      </c>
      <c r="C19" s="197" t="s">
        <v>378</v>
      </c>
      <c r="D19" s="288" t="s">
        <v>395</v>
      </c>
      <c r="E19" s="272">
        <f t="shared" si="0"/>
        <v>3</v>
      </c>
      <c r="F19" s="276">
        <f t="shared" si="1"/>
        <v>4</v>
      </c>
      <c r="G19" s="241">
        <v>2</v>
      </c>
      <c r="H19" s="199">
        <v>0</v>
      </c>
      <c r="I19" s="199">
        <v>1</v>
      </c>
      <c r="J19" s="199" t="s">
        <v>363</v>
      </c>
      <c r="K19" s="236">
        <v>4</v>
      </c>
      <c r="L19" s="185"/>
      <c r="M19" s="162"/>
      <c r="N19" s="162"/>
      <c r="O19" s="162"/>
      <c r="P19" s="163"/>
      <c r="Q19" s="241"/>
      <c r="R19" s="199"/>
      <c r="S19" s="199"/>
      <c r="T19" s="199"/>
      <c r="U19" s="236"/>
      <c r="V19" s="201"/>
      <c r="W19" s="199"/>
      <c r="X19" s="199"/>
      <c r="Y19" s="199"/>
      <c r="Z19" s="163"/>
      <c r="AB19" s="203"/>
      <c r="AC19" s="308"/>
      <c r="AD19" s="202" t="s">
        <v>412</v>
      </c>
      <c r="AE19" s="202" t="s">
        <v>371</v>
      </c>
      <c r="AF19" s="202" t="s">
        <v>418</v>
      </c>
    </row>
    <row r="20" spans="1:32" s="202" customFormat="1" ht="15" customHeight="1">
      <c r="A20" s="192">
        <v>13</v>
      </c>
      <c r="B20" s="303" t="str">
        <f t="shared" si="2"/>
        <v>NIXCC1HMNE</v>
      </c>
      <c r="C20" s="197" t="s">
        <v>373</v>
      </c>
      <c r="D20" s="288" t="s">
        <v>386</v>
      </c>
      <c r="E20" s="272">
        <f>SUM(G20:I20)+SUM(L20:N20)+SUM(Q20:S20)+SUM(V20:X20)</f>
        <v>4</v>
      </c>
      <c r="F20" s="276">
        <f>K20+P20+U20+Z20</f>
        <v>4</v>
      </c>
      <c r="G20" s="201"/>
      <c r="H20" s="199"/>
      <c r="I20" s="199"/>
      <c r="J20" s="199"/>
      <c r="K20" s="236"/>
      <c r="L20" s="185"/>
      <c r="M20" s="162"/>
      <c r="N20" s="162"/>
      <c r="O20" s="162"/>
      <c r="P20" s="163"/>
      <c r="Q20" s="221">
        <v>2</v>
      </c>
      <c r="R20" s="162">
        <v>0</v>
      </c>
      <c r="S20" s="162">
        <v>2</v>
      </c>
      <c r="T20" s="162" t="s">
        <v>65</v>
      </c>
      <c r="U20" s="163">
        <v>4</v>
      </c>
      <c r="V20" s="201"/>
      <c r="W20" s="199"/>
      <c r="X20" s="199"/>
      <c r="Y20" s="199"/>
      <c r="Z20" s="163"/>
      <c r="AB20" s="284">
        <f>A17</f>
        <v>10</v>
      </c>
      <c r="AC20" s="308" t="str">
        <f>B17</f>
        <v>NIXPERHMNE</v>
      </c>
      <c r="AD20" s="202" t="s">
        <v>412</v>
      </c>
      <c r="AE20" s="202" t="s">
        <v>309</v>
      </c>
      <c r="AF20" s="202" t="s">
        <v>418</v>
      </c>
    </row>
    <row r="21" spans="1:29" s="202" customFormat="1" ht="15" customHeight="1">
      <c r="A21" s="192"/>
      <c r="B21" s="303"/>
      <c r="C21" s="189" t="s">
        <v>352</v>
      </c>
      <c r="D21" s="289"/>
      <c r="E21" s="275"/>
      <c r="F21" s="277"/>
      <c r="G21" s="231"/>
      <c r="H21" s="164"/>
      <c r="I21" s="164"/>
      <c r="J21" s="164"/>
      <c r="K21" s="165"/>
      <c r="L21" s="231"/>
      <c r="M21" s="164"/>
      <c r="N21" s="164"/>
      <c r="O21" s="164"/>
      <c r="P21" s="165"/>
      <c r="Q21" s="242"/>
      <c r="R21" s="164"/>
      <c r="S21" s="164"/>
      <c r="T21" s="164"/>
      <c r="U21" s="165"/>
      <c r="V21" s="231"/>
      <c r="W21" s="164"/>
      <c r="X21" s="164"/>
      <c r="Y21" s="164"/>
      <c r="Z21" s="165"/>
      <c r="AB21" s="318"/>
      <c r="AC21" s="309"/>
    </row>
    <row r="22" spans="1:29" s="202" customFormat="1" ht="15" customHeight="1">
      <c r="A22" s="192"/>
      <c r="B22" s="303"/>
      <c r="C22" s="189" t="s">
        <v>323</v>
      </c>
      <c r="D22" s="289"/>
      <c r="E22" s="275">
        <f>SUM(E23:E28)</f>
        <v>21</v>
      </c>
      <c r="F22" s="280">
        <f>SUM(F23:F28)</f>
        <v>25</v>
      </c>
      <c r="G22" s="186">
        <f>SUM(G23:G28)</f>
        <v>0</v>
      </c>
      <c r="H22" s="167">
        <f>SUM(H23:H28)</f>
        <v>0</v>
      </c>
      <c r="I22" s="167">
        <f>SUM(I23:I28)</f>
        <v>0</v>
      </c>
      <c r="J22" s="167"/>
      <c r="K22" s="168">
        <f>SUM(K23:K28)</f>
        <v>0</v>
      </c>
      <c r="L22" s="186">
        <f>SUM(L23:L28)</f>
        <v>2</v>
      </c>
      <c r="M22" s="167">
        <f>SUM(M23:M28)</f>
        <v>0</v>
      </c>
      <c r="N22" s="167">
        <f>SUM(N23:N28)</f>
        <v>1</v>
      </c>
      <c r="O22" s="167"/>
      <c r="P22" s="168">
        <f>SUM(P23:P28)</f>
        <v>4</v>
      </c>
      <c r="Q22" s="186">
        <f>SUM(Q23:Q28)</f>
        <v>5</v>
      </c>
      <c r="R22" s="167">
        <f>SUM(R23:R28)</f>
        <v>0</v>
      </c>
      <c r="S22" s="167">
        <f>SUM(S23:S28)</f>
        <v>5</v>
      </c>
      <c r="T22" s="167"/>
      <c r="U22" s="168">
        <f>SUM(U23:U28)</f>
        <v>11</v>
      </c>
      <c r="V22" s="186">
        <f>SUM(V23:V28)</f>
        <v>4</v>
      </c>
      <c r="W22" s="167">
        <f>SUM(W23:W28)</f>
        <v>0</v>
      </c>
      <c r="X22" s="167">
        <f>SUM(X23:X28)</f>
        <v>4</v>
      </c>
      <c r="Y22" s="167"/>
      <c r="Z22" s="168">
        <f>SUM(Z23:Z28)</f>
        <v>10</v>
      </c>
      <c r="AB22" s="318"/>
      <c r="AC22" s="309"/>
    </row>
    <row r="23" spans="1:32" s="202" customFormat="1" ht="13.5" customHeight="1">
      <c r="A23" s="192">
        <v>14</v>
      </c>
      <c r="B23" s="303" t="str">
        <f aca="true" t="shared" si="3" ref="B23:B28">CONCATENATE("N",AD23,AE23,AF23)</f>
        <v>NBXBS1OMNE</v>
      </c>
      <c r="C23" s="197" t="s">
        <v>367</v>
      </c>
      <c r="D23" s="288" t="s">
        <v>394</v>
      </c>
      <c r="E23" s="272">
        <f t="shared" si="0"/>
        <v>4</v>
      </c>
      <c r="F23" s="276">
        <f t="shared" si="1"/>
        <v>5</v>
      </c>
      <c r="G23" s="201"/>
      <c r="H23" s="199"/>
      <c r="I23" s="199"/>
      <c r="J23" s="199"/>
      <c r="K23" s="236"/>
      <c r="L23" s="185"/>
      <c r="M23" s="162"/>
      <c r="N23" s="162"/>
      <c r="O23" s="162"/>
      <c r="P23" s="163"/>
      <c r="Q23" s="241"/>
      <c r="R23" s="199"/>
      <c r="S23" s="199"/>
      <c r="T23" s="199"/>
      <c r="U23" s="236"/>
      <c r="V23" s="185">
        <v>2</v>
      </c>
      <c r="W23" s="162">
        <v>0</v>
      </c>
      <c r="X23" s="162">
        <v>2</v>
      </c>
      <c r="Y23" s="162" t="s">
        <v>65</v>
      </c>
      <c r="Z23" s="163">
        <v>5</v>
      </c>
      <c r="AB23" s="166">
        <f>A9</f>
        <v>4</v>
      </c>
      <c r="AC23" s="305" t="str">
        <f>B9</f>
        <v>NMXAL1HMNE</v>
      </c>
      <c r="AD23" s="202" t="s">
        <v>409</v>
      </c>
      <c r="AE23" s="202" t="s">
        <v>334</v>
      </c>
      <c r="AF23" s="202" t="s">
        <v>419</v>
      </c>
    </row>
    <row r="24" spans="1:32" s="202" customFormat="1" ht="15.75" customHeight="1">
      <c r="A24" s="192">
        <v>15</v>
      </c>
      <c r="B24" s="303" t="str">
        <f t="shared" si="3"/>
        <v>NBXSZ1OMNE</v>
      </c>
      <c r="C24" s="197" t="s">
        <v>319</v>
      </c>
      <c r="D24" s="288" t="s">
        <v>388</v>
      </c>
      <c r="E24" s="272">
        <f t="shared" si="0"/>
        <v>3</v>
      </c>
      <c r="F24" s="276">
        <f t="shared" si="1"/>
        <v>4</v>
      </c>
      <c r="G24" s="185"/>
      <c r="H24" s="162"/>
      <c r="I24" s="162"/>
      <c r="J24" s="162"/>
      <c r="K24" s="163"/>
      <c r="L24" s="221">
        <v>2</v>
      </c>
      <c r="M24" s="162">
        <v>0</v>
      </c>
      <c r="N24" s="162">
        <v>1</v>
      </c>
      <c r="O24" s="162" t="s">
        <v>363</v>
      </c>
      <c r="P24" s="163">
        <v>4</v>
      </c>
      <c r="Q24" s="221"/>
      <c r="R24" s="162"/>
      <c r="S24" s="162"/>
      <c r="T24" s="162"/>
      <c r="U24" s="163"/>
      <c r="V24" s="185"/>
      <c r="W24" s="162"/>
      <c r="X24" s="162"/>
      <c r="Y24" s="162"/>
      <c r="Z24" s="163"/>
      <c r="AB24" s="166"/>
      <c r="AC24" s="305"/>
      <c r="AD24" s="202" t="s">
        <v>409</v>
      </c>
      <c r="AE24" s="202" t="s">
        <v>335</v>
      </c>
      <c r="AF24" s="202" t="s">
        <v>419</v>
      </c>
    </row>
    <row r="25" spans="1:32" s="202" customFormat="1" ht="14.25" customHeight="1">
      <c r="A25" s="192">
        <v>16</v>
      </c>
      <c r="B25" s="303" t="str">
        <f t="shared" si="3"/>
        <v>NBXCO1OMNE</v>
      </c>
      <c r="C25" s="197" t="s">
        <v>320</v>
      </c>
      <c r="D25" s="288" t="s">
        <v>388</v>
      </c>
      <c r="E25" s="272">
        <f t="shared" si="0"/>
        <v>4</v>
      </c>
      <c r="F25" s="276">
        <f t="shared" si="1"/>
        <v>4</v>
      </c>
      <c r="G25" s="185"/>
      <c r="H25" s="162"/>
      <c r="I25" s="162"/>
      <c r="J25" s="162"/>
      <c r="K25" s="163"/>
      <c r="L25" s="185"/>
      <c r="M25" s="162"/>
      <c r="N25" s="162"/>
      <c r="O25" s="162"/>
      <c r="P25" s="163"/>
      <c r="Q25" s="227">
        <v>2</v>
      </c>
      <c r="R25" s="204">
        <v>0</v>
      </c>
      <c r="S25" s="204">
        <v>2</v>
      </c>
      <c r="T25" s="204" t="s">
        <v>65</v>
      </c>
      <c r="U25" s="228">
        <v>4</v>
      </c>
      <c r="V25" s="227"/>
      <c r="W25" s="204"/>
      <c r="X25" s="204"/>
      <c r="Y25" s="204"/>
      <c r="Z25" s="228"/>
      <c r="AB25" s="166">
        <f>A15</f>
        <v>8</v>
      </c>
      <c r="AC25" s="305" t="str">
        <f>B15</f>
        <v>NIXSKGHMNE</v>
      </c>
      <c r="AD25" s="202" t="s">
        <v>409</v>
      </c>
      <c r="AE25" s="202" t="s">
        <v>336</v>
      </c>
      <c r="AF25" s="202" t="s">
        <v>419</v>
      </c>
    </row>
    <row r="26" spans="1:32" s="202" customFormat="1" ht="15" customHeight="1">
      <c r="A26" s="192">
        <v>17</v>
      </c>
      <c r="B26" s="303" t="str">
        <f t="shared" si="3"/>
        <v>NBXEI1OMNE</v>
      </c>
      <c r="C26" s="197" t="s">
        <v>321</v>
      </c>
      <c r="D26" s="288" t="s">
        <v>383</v>
      </c>
      <c r="E26" s="272">
        <f t="shared" si="0"/>
        <v>3</v>
      </c>
      <c r="F26" s="276">
        <f t="shared" si="1"/>
        <v>3</v>
      </c>
      <c r="G26" s="185"/>
      <c r="H26" s="162"/>
      <c r="I26" s="162"/>
      <c r="J26" s="162"/>
      <c r="K26" s="163"/>
      <c r="L26" s="185"/>
      <c r="M26" s="162"/>
      <c r="N26" s="162"/>
      <c r="O26" s="162"/>
      <c r="P26" s="163"/>
      <c r="Q26" s="241">
        <v>2</v>
      </c>
      <c r="R26" s="199">
        <v>0</v>
      </c>
      <c r="S26" s="199">
        <v>1</v>
      </c>
      <c r="T26" s="199" t="s">
        <v>363</v>
      </c>
      <c r="U26" s="236">
        <v>3</v>
      </c>
      <c r="V26" s="227"/>
      <c r="W26" s="204"/>
      <c r="X26" s="204"/>
      <c r="Y26" s="204"/>
      <c r="Z26" s="228"/>
      <c r="AB26" s="166">
        <f>A14</f>
        <v>7</v>
      </c>
      <c r="AC26" s="305" t="str">
        <f>B14</f>
        <v>NBXIB1HMNE</v>
      </c>
      <c r="AD26" s="202" t="s">
        <v>409</v>
      </c>
      <c r="AE26" s="202" t="s">
        <v>337</v>
      </c>
      <c r="AF26" s="202" t="s">
        <v>419</v>
      </c>
    </row>
    <row r="27" spans="1:32" s="202" customFormat="1" ht="15" customHeight="1">
      <c r="A27" s="192">
        <v>18</v>
      </c>
      <c r="B27" s="303" t="str">
        <f t="shared" si="3"/>
        <v>NBXEB1OMNE</v>
      </c>
      <c r="C27" s="197" t="s">
        <v>322</v>
      </c>
      <c r="D27" s="288" t="s">
        <v>393</v>
      </c>
      <c r="E27" s="272">
        <f t="shared" si="0"/>
        <v>3</v>
      </c>
      <c r="F27" s="276">
        <f t="shared" si="1"/>
        <v>4</v>
      </c>
      <c r="G27" s="185"/>
      <c r="H27" s="162"/>
      <c r="I27" s="162"/>
      <c r="J27" s="162"/>
      <c r="K27" s="163"/>
      <c r="L27" s="185"/>
      <c r="M27" s="162"/>
      <c r="N27" s="162"/>
      <c r="O27" s="162"/>
      <c r="P27" s="163"/>
      <c r="Q27" s="241">
        <v>1</v>
      </c>
      <c r="R27" s="199">
        <v>0</v>
      </c>
      <c r="S27" s="199">
        <v>2</v>
      </c>
      <c r="T27" s="199" t="s">
        <v>65</v>
      </c>
      <c r="U27" s="236">
        <v>4</v>
      </c>
      <c r="V27" s="185"/>
      <c r="W27" s="162"/>
      <c r="X27" s="162"/>
      <c r="Y27" s="162"/>
      <c r="Z27" s="163"/>
      <c r="AB27" s="166">
        <f>A8</f>
        <v>3</v>
      </c>
      <c r="AC27" s="305" t="str">
        <f>B8</f>
        <v>NBXRI1HMNE</v>
      </c>
      <c r="AD27" s="202" t="s">
        <v>409</v>
      </c>
      <c r="AE27" s="202" t="s">
        <v>338</v>
      </c>
      <c r="AF27" s="202" t="s">
        <v>419</v>
      </c>
    </row>
    <row r="28" spans="1:32" s="202" customFormat="1" ht="13.5" customHeight="1">
      <c r="A28" s="192">
        <v>19</v>
      </c>
      <c r="B28" s="303" t="str">
        <f t="shared" si="3"/>
        <v>NIXFIBOMNE</v>
      </c>
      <c r="C28" s="197" t="s">
        <v>374</v>
      </c>
      <c r="D28" s="288" t="s">
        <v>386</v>
      </c>
      <c r="E28" s="272">
        <f t="shared" si="0"/>
        <v>4</v>
      </c>
      <c r="F28" s="276">
        <f t="shared" si="1"/>
        <v>5</v>
      </c>
      <c r="G28" s="185"/>
      <c r="H28" s="162"/>
      <c r="I28" s="162"/>
      <c r="J28" s="162"/>
      <c r="K28" s="163"/>
      <c r="L28" s="185"/>
      <c r="M28" s="162"/>
      <c r="N28" s="162"/>
      <c r="O28" s="162"/>
      <c r="P28" s="163"/>
      <c r="Q28" s="201"/>
      <c r="R28" s="199"/>
      <c r="S28" s="199"/>
      <c r="T28" s="199"/>
      <c r="U28" s="199"/>
      <c r="V28" s="201">
        <v>2</v>
      </c>
      <c r="W28" s="199">
        <v>0</v>
      </c>
      <c r="X28" s="199">
        <v>2</v>
      </c>
      <c r="Y28" s="199" t="s">
        <v>65</v>
      </c>
      <c r="Z28" s="199">
        <v>5</v>
      </c>
      <c r="AB28" s="192">
        <f>A24</f>
        <v>15</v>
      </c>
      <c r="AC28" s="305" t="str">
        <f>B24</f>
        <v>NBXSZ1OMNE</v>
      </c>
      <c r="AD28" s="202" t="s">
        <v>412</v>
      </c>
      <c r="AE28" s="202" t="s">
        <v>381</v>
      </c>
      <c r="AF28" s="202" t="s">
        <v>419</v>
      </c>
    </row>
    <row r="29" spans="1:29" s="202" customFormat="1" ht="15" customHeight="1">
      <c r="A29" s="192"/>
      <c r="B29" s="303"/>
      <c r="C29" s="190" t="s">
        <v>354</v>
      </c>
      <c r="D29" s="290"/>
      <c r="E29" s="275">
        <f>SUM(E30:E36)</f>
        <v>21</v>
      </c>
      <c r="F29" s="280">
        <f>SUM(F30:F36)</f>
        <v>25</v>
      </c>
      <c r="G29" s="186">
        <f>SUM(G30:G36)</f>
        <v>0</v>
      </c>
      <c r="H29" s="167">
        <f>SUM(H30:H36)</f>
        <v>0</v>
      </c>
      <c r="I29" s="167">
        <f>SUM(I30:I36)</f>
        <v>0</v>
      </c>
      <c r="J29" s="167"/>
      <c r="K29" s="168">
        <f>SUM(K30:K36)</f>
        <v>0</v>
      </c>
      <c r="L29" s="186">
        <f>SUM(L30:L36)</f>
        <v>3</v>
      </c>
      <c r="M29" s="167">
        <f>SUM(M30:M36)</f>
        <v>0</v>
      </c>
      <c r="N29" s="167">
        <f>SUM(N30:N36)</f>
        <v>0</v>
      </c>
      <c r="O29" s="167"/>
      <c r="P29" s="168">
        <f>SUM(P30:P36)</f>
        <v>4</v>
      </c>
      <c r="Q29" s="186">
        <f>SUM(Q30:Q36)</f>
        <v>4</v>
      </c>
      <c r="R29" s="167">
        <f>SUM(R30:R36)</f>
        <v>0</v>
      </c>
      <c r="S29" s="167">
        <f>SUM(S30:S36)</f>
        <v>6</v>
      </c>
      <c r="T29" s="167"/>
      <c r="U29" s="168">
        <f>SUM(U30:U36)</f>
        <v>11</v>
      </c>
      <c r="V29" s="186">
        <f>SUM(V30:V36)</f>
        <v>5</v>
      </c>
      <c r="W29" s="167">
        <f>SUM(W30:W36)</f>
        <v>0</v>
      </c>
      <c r="X29" s="167">
        <f>SUM(X30:X36)</f>
        <v>3</v>
      </c>
      <c r="Y29" s="167"/>
      <c r="Z29" s="168">
        <f>SUM(Z30:Z36)</f>
        <v>10</v>
      </c>
      <c r="AB29" s="318"/>
      <c r="AC29" s="309"/>
    </row>
    <row r="30" spans="1:32" s="202" customFormat="1" ht="15" customHeight="1">
      <c r="A30" s="192">
        <v>20</v>
      </c>
      <c r="B30" s="303" t="str">
        <f aca="true" t="shared" si="4" ref="B30:B36">CONCATENATE("N",AD30,AE30,AF30)</f>
        <v>NMXGI1RMNE</v>
      </c>
      <c r="C30" s="197" t="s">
        <v>325</v>
      </c>
      <c r="D30" s="288" t="s">
        <v>391</v>
      </c>
      <c r="E30" s="272">
        <f t="shared" si="0"/>
        <v>3</v>
      </c>
      <c r="F30" s="276">
        <f t="shared" si="1"/>
        <v>4</v>
      </c>
      <c r="G30" s="185"/>
      <c r="H30" s="162"/>
      <c r="I30" s="162"/>
      <c r="J30" s="162"/>
      <c r="K30" s="163"/>
      <c r="L30" s="227">
        <v>3</v>
      </c>
      <c r="M30" s="204">
        <v>0</v>
      </c>
      <c r="N30" s="204">
        <v>0</v>
      </c>
      <c r="O30" s="204" t="s">
        <v>65</v>
      </c>
      <c r="P30" s="228">
        <v>4</v>
      </c>
      <c r="Q30" s="243"/>
      <c r="R30" s="204"/>
      <c r="S30" s="204"/>
      <c r="T30" s="204"/>
      <c r="U30" s="228"/>
      <c r="V30" s="185"/>
      <c r="W30" s="162"/>
      <c r="X30" s="162"/>
      <c r="Y30" s="162"/>
      <c r="Z30" s="163"/>
      <c r="AB30" s="192"/>
      <c r="AC30" s="310"/>
      <c r="AD30" s="202" t="s">
        <v>408</v>
      </c>
      <c r="AE30" s="202" t="s">
        <v>291</v>
      </c>
      <c r="AF30" s="202" t="s">
        <v>420</v>
      </c>
    </row>
    <row r="31" spans="1:32" s="202" customFormat="1" ht="15" customHeight="1">
      <c r="A31" s="192">
        <v>21</v>
      </c>
      <c r="B31" s="303" t="str">
        <f t="shared" si="4"/>
        <v>NBXRP1RMNE</v>
      </c>
      <c r="C31" s="197" t="s">
        <v>326</v>
      </c>
      <c r="D31" s="288" t="s">
        <v>390</v>
      </c>
      <c r="E31" s="272">
        <f t="shared" si="0"/>
        <v>4</v>
      </c>
      <c r="F31" s="276">
        <f t="shared" si="1"/>
        <v>4</v>
      </c>
      <c r="G31" s="185"/>
      <c r="H31" s="162"/>
      <c r="I31" s="162"/>
      <c r="J31" s="162"/>
      <c r="K31" s="163"/>
      <c r="L31" s="227"/>
      <c r="M31" s="204"/>
      <c r="N31" s="204"/>
      <c r="O31" s="204"/>
      <c r="P31" s="228"/>
      <c r="Q31" s="243">
        <v>2</v>
      </c>
      <c r="R31" s="204">
        <v>0</v>
      </c>
      <c r="S31" s="204">
        <v>2</v>
      </c>
      <c r="T31" s="204" t="s">
        <v>65</v>
      </c>
      <c r="U31" s="228">
        <v>4</v>
      </c>
      <c r="V31" s="185"/>
      <c r="W31" s="162"/>
      <c r="X31" s="162"/>
      <c r="Y31" s="162"/>
      <c r="Z31" s="163"/>
      <c r="AB31" s="166">
        <f>A17</f>
        <v>10</v>
      </c>
      <c r="AC31" s="310" t="str">
        <f>B17</f>
        <v>NIXPERHMNE</v>
      </c>
      <c r="AD31" s="202" t="s">
        <v>409</v>
      </c>
      <c r="AE31" s="202" t="s">
        <v>302</v>
      </c>
      <c r="AF31" s="202" t="s">
        <v>420</v>
      </c>
    </row>
    <row r="32" spans="1:32" s="202" customFormat="1" ht="15" customHeight="1">
      <c r="A32" s="192">
        <v>22</v>
      </c>
      <c r="B32" s="303" t="str">
        <f t="shared" si="4"/>
        <v>NBXIK1RMNE</v>
      </c>
      <c r="C32" s="197" t="s">
        <v>137</v>
      </c>
      <c r="D32" s="288" t="s">
        <v>84</v>
      </c>
      <c r="E32" s="272">
        <f t="shared" si="0"/>
        <v>4</v>
      </c>
      <c r="F32" s="276">
        <f t="shared" si="1"/>
        <v>4</v>
      </c>
      <c r="G32" s="185"/>
      <c r="H32" s="162"/>
      <c r="I32" s="162"/>
      <c r="J32" s="162"/>
      <c r="K32" s="163"/>
      <c r="L32" s="185"/>
      <c r="M32" s="162"/>
      <c r="N32" s="162"/>
      <c r="O32" s="162"/>
      <c r="P32" s="163"/>
      <c r="Q32" s="243">
        <v>2</v>
      </c>
      <c r="R32" s="204">
        <v>0</v>
      </c>
      <c r="S32" s="204">
        <v>2</v>
      </c>
      <c r="T32" s="204" t="s">
        <v>65</v>
      </c>
      <c r="U32" s="228">
        <v>4</v>
      </c>
      <c r="V32" s="227"/>
      <c r="W32" s="204"/>
      <c r="X32" s="204"/>
      <c r="Y32" s="204"/>
      <c r="Z32" s="228"/>
      <c r="AB32" s="166">
        <f>A19</f>
        <v>12</v>
      </c>
      <c r="AC32" s="305" t="str">
        <f>B19</f>
        <v>NIXMI1HMNE</v>
      </c>
      <c r="AD32" s="202" t="s">
        <v>409</v>
      </c>
      <c r="AE32" s="202" t="s">
        <v>300</v>
      </c>
      <c r="AF32" s="202" t="s">
        <v>420</v>
      </c>
    </row>
    <row r="33" spans="1:32" s="202" customFormat="1" ht="15" customHeight="1">
      <c r="A33" s="192">
        <v>23</v>
      </c>
      <c r="B33" s="303" t="str">
        <f t="shared" si="4"/>
        <v>NBXCI1RMNE</v>
      </c>
      <c r="C33" s="197" t="s">
        <v>327</v>
      </c>
      <c r="D33" s="223" t="s">
        <v>389</v>
      </c>
      <c r="E33" s="272">
        <f t="shared" si="0"/>
        <v>2</v>
      </c>
      <c r="F33" s="276">
        <f t="shared" si="1"/>
        <v>3</v>
      </c>
      <c r="G33" s="185"/>
      <c r="H33" s="162"/>
      <c r="I33" s="162"/>
      <c r="J33" s="162"/>
      <c r="K33" s="163"/>
      <c r="L33" s="185"/>
      <c r="M33" s="162"/>
      <c r="N33" s="162"/>
      <c r="O33" s="162"/>
      <c r="P33" s="163"/>
      <c r="Q33" s="243"/>
      <c r="R33" s="204"/>
      <c r="S33" s="204"/>
      <c r="T33" s="204"/>
      <c r="U33" s="228"/>
      <c r="V33" s="227">
        <v>2</v>
      </c>
      <c r="W33" s="204">
        <v>0</v>
      </c>
      <c r="X33" s="204">
        <v>0</v>
      </c>
      <c r="Y33" s="204" t="s">
        <v>65</v>
      </c>
      <c r="Z33" s="204">
        <v>3</v>
      </c>
      <c r="AB33" s="166">
        <f>A32</f>
        <v>22</v>
      </c>
      <c r="AC33" s="305" t="str">
        <f>B32</f>
        <v>NBXIK1RMNE</v>
      </c>
      <c r="AD33" s="202" t="s">
        <v>409</v>
      </c>
      <c r="AE33" s="202" t="s">
        <v>339</v>
      </c>
      <c r="AF33" s="202" t="s">
        <v>420</v>
      </c>
    </row>
    <row r="34" spans="1:32" s="202" customFormat="1" ht="14.25" customHeight="1">
      <c r="A34" s="192">
        <v>24</v>
      </c>
      <c r="B34" s="303" t="str">
        <f t="shared" si="4"/>
        <v>NBXRI2RMNE</v>
      </c>
      <c r="C34" s="197" t="s">
        <v>141</v>
      </c>
      <c r="D34" s="288" t="s">
        <v>84</v>
      </c>
      <c r="E34" s="272">
        <f t="shared" si="0"/>
        <v>2</v>
      </c>
      <c r="F34" s="276">
        <f t="shared" si="1"/>
        <v>3</v>
      </c>
      <c r="G34" s="185"/>
      <c r="H34" s="162"/>
      <c r="I34" s="162"/>
      <c r="J34" s="162"/>
      <c r="K34" s="163"/>
      <c r="L34" s="185"/>
      <c r="M34" s="162"/>
      <c r="N34" s="162"/>
      <c r="O34" s="162"/>
      <c r="P34" s="163"/>
      <c r="Q34" s="241"/>
      <c r="R34" s="199"/>
      <c r="S34" s="199"/>
      <c r="T34" s="199"/>
      <c r="U34" s="236"/>
      <c r="V34" s="241">
        <v>1</v>
      </c>
      <c r="W34" s="199">
        <v>0</v>
      </c>
      <c r="X34" s="199">
        <v>1</v>
      </c>
      <c r="Y34" s="199" t="s">
        <v>363</v>
      </c>
      <c r="Z34" s="236">
        <v>3</v>
      </c>
      <c r="AB34" s="192">
        <f>A8</f>
        <v>3</v>
      </c>
      <c r="AC34" s="310" t="str">
        <f>B8</f>
        <v>NBXRI1HMNE</v>
      </c>
      <c r="AD34" s="202" t="s">
        <v>409</v>
      </c>
      <c r="AE34" s="202" t="s">
        <v>301</v>
      </c>
      <c r="AF34" s="202" t="s">
        <v>420</v>
      </c>
    </row>
    <row r="35" spans="1:32" s="202" customFormat="1" ht="14.25" customHeight="1">
      <c r="A35" s="192">
        <v>25</v>
      </c>
      <c r="B35" s="303" t="str">
        <f t="shared" si="4"/>
        <v>NMXIF1RMNE</v>
      </c>
      <c r="C35" s="197" t="s">
        <v>328</v>
      </c>
      <c r="D35" s="288" t="s">
        <v>84</v>
      </c>
      <c r="E35" s="272">
        <f t="shared" si="0"/>
        <v>2</v>
      </c>
      <c r="F35" s="276">
        <f t="shared" si="1"/>
        <v>3</v>
      </c>
      <c r="G35" s="185"/>
      <c r="H35" s="162"/>
      <c r="I35" s="162"/>
      <c r="J35" s="162"/>
      <c r="K35" s="163"/>
      <c r="L35" s="185"/>
      <c r="M35" s="162"/>
      <c r="N35" s="162"/>
      <c r="O35" s="162"/>
      <c r="P35" s="163"/>
      <c r="Q35" s="201">
        <v>0</v>
      </c>
      <c r="R35" s="199">
        <v>0</v>
      </c>
      <c r="S35" s="199">
        <v>2</v>
      </c>
      <c r="T35" s="199" t="s">
        <v>363</v>
      </c>
      <c r="U35" s="236">
        <v>3</v>
      </c>
      <c r="V35" s="201"/>
      <c r="W35" s="199"/>
      <c r="X35" s="199"/>
      <c r="Y35" s="199"/>
      <c r="Z35" s="236"/>
      <c r="AB35" s="192">
        <f>A7</f>
        <v>2</v>
      </c>
      <c r="AC35" s="310" t="s">
        <v>421</v>
      </c>
      <c r="AD35" s="202" t="s">
        <v>408</v>
      </c>
      <c r="AE35" s="202" t="s">
        <v>292</v>
      </c>
      <c r="AF35" s="202" t="s">
        <v>420</v>
      </c>
    </row>
    <row r="36" spans="1:32" s="202" customFormat="1" ht="15" customHeight="1">
      <c r="A36" s="192">
        <v>26</v>
      </c>
      <c r="B36" s="303" t="str">
        <f t="shared" si="4"/>
        <v>NMXMT1RMNE</v>
      </c>
      <c r="C36" s="197" t="s">
        <v>329</v>
      </c>
      <c r="D36" s="288" t="s">
        <v>101</v>
      </c>
      <c r="E36" s="272">
        <f t="shared" si="0"/>
        <v>4</v>
      </c>
      <c r="F36" s="276">
        <f t="shared" si="1"/>
        <v>4</v>
      </c>
      <c r="G36" s="185"/>
      <c r="H36" s="162"/>
      <c r="I36" s="162"/>
      <c r="J36" s="162"/>
      <c r="K36" s="163"/>
      <c r="L36" s="185"/>
      <c r="M36" s="162"/>
      <c r="N36" s="162"/>
      <c r="O36" s="162"/>
      <c r="P36" s="163"/>
      <c r="Q36" s="243"/>
      <c r="R36" s="204"/>
      <c r="S36" s="204"/>
      <c r="T36" s="204"/>
      <c r="U36" s="228"/>
      <c r="V36" s="227">
        <v>2</v>
      </c>
      <c r="W36" s="204">
        <v>0</v>
      </c>
      <c r="X36" s="204">
        <v>2</v>
      </c>
      <c r="Y36" s="204" t="s">
        <v>363</v>
      </c>
      <c r="Z36" s="204">
        <v>4</v>
      </c>
      <c r="AB36" s="192">
        <f>A30</f>
        <v>20</v>
      </c>
      <c r="AC36" s="310" t="str">
        <f>B30</f>
        <v>NMXGI1RMNE</v>
      </c>
      <c r="AD36" s="202" t="s">
        <v>408</v>
      </c>
      <c r="AE36" s="202" t="s">
        <v>324</v>
      </c>
      <c r="AF36" s="202" t="s">
        <v>420</v>
      </c>
    </row>
    <row r="37" spans="1:29" s="202" customFormat="1" ht="15" customHeight="1">
      <c r="A37" s="192"/>
      <c r="B37" s="303"/>
      <c r="C37" s="189" t="s">
        <v>5</v>
      </c>
      <c r="D37" s="289"/>
      <c r="E37" s="275">
        <f>SUM(E38:E41)</f>
        <v>0</v>
      </c>
      <c r="F37" s="280">
        <f>SUM(F38:F41)</f>
        <v>30</v>
      </c>
      <c r="G37" s="186">
        <f>SUM(G38:G41)</f>
        <v>0</v>
      </c>
      <c r="H37" s="167">
        <f>SUM(H38:H41)</f>
        <v>0</v>
      </c>
      <c r="I37" s="167">
        <f>SUM(I38:I41)</f>
        <v>0</v>
      </c>
      <c r="J37" s="167"/>
      <c r="K37" s="168">
        <f>SUM(K38:K41)</f>
        <v>7</v>
      </c>
      <c r="L37" s="186">
        <f>SUM(L38:L41)</f>
        <v>0</v>
      </c>
      <c r="M37" s="167">
        <f>SUM(M38:M41)</f>
        <v>0</v>
      </c>
      <c r="N37" s="167">
        <f>SUM(N38:N41)</f>
        <v>0</v>
      </c>
      <c r="O37" s="167"/>
      <c r="P37" s="168">
        <f>SUM(P38:P41)</f>
        <v>7</v>
      </c>
      <c r="Q37" s="186">
        <f>SUM(Q38:Q41)</f>
        <v>0</v>
      </c>
      <c r="R37" s="167">
        <f>SUM(R38:R41)</f>
        <v>0</v>
      </c>
      <c r="S37" s="167">
        <f>SUM(S38:S41)</f>
        <v>0</v>
      </c>
      <c r="T37" s="167"/>
      <c r="U37" s="168">
        <f>SUM(U38:U41)</f>
        <v>8</v>
      </c>
      <c r="V37" s="186">
        <f>SUM(V38:V41)</f>
        <v>0</v>
      </c>
      <c r="W37" s="167">
        <f>SUM(W38:W41)</f>
        <v>0</v>
      </c>
      <c r="X37" s="167">
        <f>SUM(X38:X41)</f>
        <v>0</v>
      </c>
      <c r="Y37" s="167"/>
      <c r="Z37" s="168">
        <f>SUM(Z38:Z41)</f>
        <v>8</v>
      </c>
      <c r="AB37" s="318"/>
      <c r="AC37" s="309"/>
    </row>
    <row r="38" spans="1:32" s="202" customFormat="1" ht="15" customHeight="1">
      <c r="A38" s="192">
        <v>27</v>
      </c>
      <c r="B38" s="303" t="str">
        <f>CONCATENATE("N",AD38,AE38,AF38)</f>
        <v>NNDDM1HMNE</v>
      </c>
      <c r="C38" s="197" t="s">
        <v>399</v>
      </c>
      <c r="D38" s="288"/>
      <c r="E38" s="272"/>
      <c r="F38" s="276">
        <f>K38+P38+U38+Z38</f>
        <v>7</v>
      </c>
      <c r="G38" s="185"/>
      <c r="H38" s="162"/>
      <c r="I38" s="162"/>
      <c r="J38" s="162" t="s">
        <v>363</v>
      </c>
      <c r="K38" s="163">
        <v>7</v>
      </c>
      <c r="L38" s="185"/>
      <c r="M38" s="162"/>
      <c r="N38" s="162"/>
      <c r="O38" s="162"/>
      <c r="P38" s="163"/>
      <c r="Q38" s="221"/>
      <c r="R38" s="162"/>
      <c r="S38" s="162"/>
      <c r="T38" s="162"/>
      <c r="U38" s="163"/>
      <c r="V38" s="185"/>
      <c r="W38" s="162"/>
      <c r="X38" s="162"/>
      <c r="Y38" s="162"/>
      <c r="Z38" s="163"/>
      <c r="AB38" s="192"/>
      <c r="AC38" s="311"/>
      <c r="AD38" s="202" t="s">
        <v>413</v>
      </c>
      <c r="AE38" s="202" t="s">
        <v>306</v>
      </c>
      <c r="AF38" s="202" t="s">
        <v>418</v>
      </c>
    </row>
    <row r="39" spans="1:32" s="202" customFormat="1" ht="15" customHeight="1">
      <c r="A39" s="192">
        <v>28</v>
      </c>
      <c r="B39" s="303" t="str">
        <f>CONCATENATE("N",AD39,AE39,AF39)</f>
        <v>NNDDM2HMNE</v>
      </c>
      <c r="C39" s="197" t="s">
        <v>400</v>
      </c>
      <c r="D39" s="288"/>
      <c r="E39" s="272"/>
      <c r="F39" s="276">
        <f>K39+P39+U39+Z39</f>
        <v>7</v>
      </c>
      <c r="G39" s="185"/>
      <c r="H39" s="162"/>
      <c r="I39" s="162"/>
      <c r="J39" s="162"/>
      <c r="K39" s="163"/>
      <c r="L39" s="185"/>
      <c r="M39" s="162"/>
      <c r="N39" s="162"/>
      <c r="O39" s="162" t="s">
        <v>363</v>
      </c>
      <c r="P39" s="163">
        <v>7</v>
      </c>
      <c r="Q39" s="221"/>
      <c r="R39" s="162"/>
      <c r="S39" s="162"/>
      <c r="T39" s="162"/>
      <c r="U39" s="163"/>
      <c r="V39" s="185"/>
      <c r="W39" s="162"/>
      <c r="X39" s="162"/>
      <c r="Y39" s="162"/>
      <c r="Z39" s="163"/>
      <c r="AB39" s="211">
        <f aca="true" t="shared" si="5" ref="AB39:AC41">A38</f>
        <v>27</v>
      </c>
      <c r="AC39" s="311" t="str">
        <f t="shared" si="5"/>
        <v>NNDDM1HMNE</v>
      </c>
      <c r="AD39" s="202" t="s">
        <v>413</v>
      </c>
      <c r="AE39" s="202" t="s">
        <v>307</v>
      </c>
      <c r="AF39" s="202" t="s">
        <v>418</v>
      </c>
    </row>
    <row r="40" spans="1:32" s="202" customFormat="1" ht="15" customHeight="1">
      <c r="A40" s="192">
        <v>29</v>
      </c>
      <c r="B40" s="303" t="str">
        <f>CONCATENATE("N",AD40,AE40,AF40)</f>
        <v>NNDDM3HMNE</v>
      </c>
      <c r="C40" s="197" t="s">
        <v>401</v>
      </c>
      <c r="D40" s="288"/>
      <c r="E40" s="272"/>
      <c r="F40" s="276">
        <f>K40+P40+U40+Z40</f>
        <v>8</v>
      </c>
      <c r="G40" s="185"/>
      <c r="H40" s="162"/>
      <c r="I40" s="162"/>
      <c r="J40" s="162"/>
      <c r="K40" s="163"/>
      <c r="L40" s="185"/>
      <c r="M40" s="162"/>
      <c r="N40" s="162"/>
      <c r="O40" s="162"/>
      <c r="P40" s="163"/>
      <c r="Q40" s="221"/>
      <c r="R40" s="162"/>
      <c r="S40" s="162"/>
      <c r="T40" s="162" t="s">
        <v>363</v>
      </c>
      <c r="U40" s="163">
        <v>8</v>
      </c>
      <c r="V40" s="185"/>
      <c r="W40" s="162"/>
      <c r="X40" s="162"/>
      <c r="Y40" s="162"/>
      <c r="Z40" s="163"/>
      <c r="AB40" s="211">
        <f t="shared" si="5"/>
        <v>28</v>
      </c>
      <c r="AC40" s="311" t="str">
        <f t="shared" si="5"/>
        <v>NNDDM2HMNE</v>
      </c>
      <c r="AD40" s="202" t="s">
        <v>413</v>
      </c>
      <c r="AE40" s="213" t="s">
        <v>332</v>
      </c>
      <c r="AF40" s="202" t="s">
        <v>418</v>
      </c>
    </row>
    <row r="41" spans="1:32" s="202" customFormat="1" ht="15" customHeight="1">
      <c r="A41" s="192">
        <v>30</v>
      </c>
      <c r="B41" s="303" t="str">
        <f>CONCATENATE("N",AD41,AE41,AF41)</f>
        <v>NNDDM4HMNE</v>
      </c>
      <c r="C41" s="197" t="s">
        <v>402</v>
      </c>
      <c r="D41" s="288"/>
      <c r="E41" s="272"/>
      <c r="F41" s="276">
        <f>K41+P41+U41+Z41</f>
        <v>8</v>
      </c>
      <c r="G41" s="185"/>
      <c r="H41" s="162"/>
      <c r="I41" s="162"/>
      <c r="J41" s="162"/>
      <c r="K41" s="163"/>
      <c r="L41" s="185"/>
      <c r="M41" s="162"/>
      <c r="N41" s="162"/>
      <c r="O41" s="162"/>
      <c r="P41" s="163"/>
      <c r="Q41" s="221"/>
      <c r="R41" s="162"/>
      <c r="S41" s="162"/>
      <c r="T41" s="162"/>
      <c r="U41" s="163"/>
      <c r="V41" s="185"/>
      <c r="W41" s="162"/>
      <c r="X41" s="162"/>
      <c r="Y41" s="162" t="s">
        <v>363</v>
      </c>
      <c r="Z41" s="163">
        <v>8</v>
      </c>
      <c r="AB41" s="211">
        <f t="shared" si="5"/>
        <v>29</v>
      </c>
      <c r="AC41" s="311" t="str">
        <f t="shared" si="5"/>
        <v>NNDDM3HMNE</v>
      </c>
      <c r="AD41" s="202" t="s">
        <v>413</v>
      </c>
      <c r="AE41" s="213" t="s">
        <v>333</v>
      </c>
      <c r="AF41" s="202" t="s">
        <v>418</v>
      </c>
    </row>
    <row r="42" spans="1:29" s="202" customFormat="1" ht="15" customHeight="1">
      <c r="A42" s="192"/>
      <c r="B42" s="303"/>
      <c r="C42" s="190" t="s">
        <v>331</v>
      </c>
      <c r="D42" s="290"/>
      <c r="E42" s="275">
        <v>6</v>
      </c>
      <c r="F42" s="280">
        <v>6</v>
      </c>
      <c r="G42" s="186"/>
      <c r="H42" s="167"/>
      <c r="I42" s="167"/>
      <c r="J42" s="167"/>
      <c r="K42" s="168">
        <f>SUM(K43:K60)</f>
        <v>0</v>
      </c>
      <c r="L42" s="186"/>
      <c r="M42" s="167"/>
      <c r="N42" s="167"/>
      <c r="O42" s="167"/>
      <c r="P42" s="168">
        <v>0</v>
      </c>
      <c r="Q42" s="240"/>
      <c r="R42" s="167"/>
      <c r="S42" s="167"/>
      <c r="T42" s="167"/>
      <c r="U42" s="168">
        <v>2</v>
      </c>
      <c r="V42" s="186"/>
      <c r="W42" s="167"/>
      <c r="X42" s="167"/>
      <c r="Y42" s="167"/>
      <c r="Z42" s="167">
        <v>4</v>
      </c>
      <c r="AB42" s="318"/>
      <c r="AC42" s="309"/>
    </row>
    <row r="43" spans="1:32" s="202" customFormat="1" ht="15" customHeight="1">
      <c r="A43" s="192">
        <v>31</v>
      </c>
      <c r="B43" s="303" t="str">
        <f aca="true" t="shared" si="6" ref="B43:B55">CONCATENATE("N",AD43,AE43,AF43)</f>
        <v>NBVOK1HMNE</v>
      </c>
      <c r="C43" s="229" t="s">
        <v>330</v>
      </c>
      <c r="D43" s="288" t="s">
        <v>394</v>
      </c>
      <c r="E43" s="272">
        <v>2</v>
      </c>
      <c r="F43" s="276">
        <v>2</v>
      </c>
      <c r="G43" s="187"/>
      <c r="H43" s="166"/>
      <c r="I43" s="166"/>
      <c r="J43" s="166"/>
      <c r="K43" s="169"/>
      <c r="L43" s="187"/>
      <c r="M43" s="166"/>
      <c r="N43" s="166"/>
      <c r="O43" s="166"/>
      <c r="P43" s="169"/>
      <c r="Q43" s="221"/>
      <c r="R43" s="162"/>
      <c r="S43" s="162"/>
      <c r="T43" s="162"/>
      <c r="U43" s="163"/>
      <c r="V43" s="185">
        <v>2</v>
      </c>
      <c r="W43" s="162">
        <v>0</v>
      </c>
      <c r="X43" s="162">
        <v>0</v>
      </c>
      <c r="Y43" s="162" t="s">
        <v>363</v>
      </c>
      <c r="Z43" s="163">
        <v>2</v>
      </c>
      <c r="AB43" s="192"/>
      <c r="AC43" s="311"/>
      <c r="AD43" s="202" t="s">
        <v>414</v>
      </c>
      <c r="AE43" s="202" t="s">
        <v>417</v>
      </c>
      <c r="AF43" s="202" t="s">
        <v>418</v>
      </c>
    </row>
    <row r="44" spans="1:32" s="202" customFormat="1" ht="15" customHeight="1">
      <c r="A44" s="192">
        <v>32</v>
      </c>
      <c r="B44" s="303" t="str">
        <f t="shared" si="6"/>
        <v>NBVBR1HMNE</v>
      </c>
      <c r="C44" s="197" t="s">
        <v>341</v>
      </c>
      <c r="D44" s="288" t="s">
        <v>389</v>
      </c>
      <c r="E44" s="272">
        <v>2</v>
      </c>
      <c r="F44" s="276">
        <v>2</v>
      </c>
      <c r="G44" s="187"/>
      <c r="H44" s="166"/>
      <c r="I44" s="166"/>
      <c r="J44" s="166"/>
      <c r="K44" s="169"/>
      <c r="L44" s="187"/>
      <c r="M44" s="166"/>
      <c r="N44" s="166"/>
      <c r="O44" s="166"/>
      <c r="P44" s="169"/>
      <c r="Q44" s="221">
        <v>2</v>
      </c>
      <c r="R44" s="162">
        <v>0</v>
      </c>
      <c r="S44" s="162">
        <v>0</v>
      </c>
      <c r="T44" s="162" t="s">
        <v>363</v>
      </c>
      <c r="U44" s="163">
        <v>2</v>
      </c>
      <c r="V44" s="185"/>
      <c r="W44" s="162"/>
      <c r="X44" s="162"/>
      <c r="Y44" s="162"/>
      <c r="Z44" s="163"/>
      <c r="AB44" s="192"/>
      <c r="AC44" s="311"/>
      <c r="AD44" s="202" t="s">
        <v>414</v>
      </c>
      <c r="AE44" s="202" t="s">
        <v>298</v>
      </c>
      <c r="AF44" s="202" t="s">
        <v>418</v>
      </c>
    </row>
    <row r="45" spans="1:32" s="202" customFormat="1" ht="15" customHeight="1">
      <c r="A45" s="192">
        <v>33</v>
      </c>
      <c r="B45" s="303" t="str">
        <f t="shared" si="6"/>
        <v>NBVDKMHMNE</v>
      </c>
      <c r="C45" s="197" t="s">
        <v>342</v>
      </c>
      <c r="D45" s="288" t="s">
        <v>388</v>
      </c>
      <c r="E45" s="272">
        <v>2</v>
      </c>
      <c r="F45" s="276">
        <v>2</v>
      </c>
      <c r="G45" s="185"/>
      <c r="H45" s="162"/>
      <c r="I45" s="162"/>
      <c r="J45" s="162"/>
      <c r="K45" s="163"/>
      <c r="L45" s="201"/>
      <c r="M45" s="199"/>
      <c r="N45" s="199"/>
      <c r="O45" s="199"/>
      <c r="P45" s="236"/>
      <c r="Q45" s="221"/>
      <c r="R45" s="162"/>
      <c r="S45" s="162"/>
      <c r="T45" s="162"/>
      <c r="U45" s="163"/>
      <c r="V45" s="185">
        <v>2</v>
      </c>
      <c r="W45" s="162">
        <v>0</v>
      </c>
      <c r="X45" s="162">
        <v>0</v>
      </c>
      <c r="Y45" s="162" t="s">
        <v>363</v>
      </c>
      <c r="Z45" s="163">
        <v>2</v>
      </c>
      <c r="AB45" s="192"/>
      <c r="AC45" s="311"/>
      <c r="AD45" s="202" t="s">
        <v>414</v>
      </c>
      <c r="AE45" s="202" t="s">
        <v>297</v>
      </c>
      <c r="AF45" s="202" t="s">
        <v>418</v>
      </c>
    </row>
    <row r="46" spans="1:32" s="202" customFormat="1" ht="15" customHeight="1">
      <c r="A46" s="192">
        <v>34</v>
      </c>
      <c r="B46" s="303" t="str">
        <f t="shared" si="6"/>
        <v>NBVMH1HMNE</v>
      </c>
      <c r="C46" s="197" t="s">
        <v>343</v>
      </c>
      <c r="D46" s="288" t="s">
        <v>396</v>
      </c>
      <c r="E46" s="272">
        <v>2</v>
      </c>
      <c r="F46" s="276">
        <v>2</v>
      </c>
      <c r="G46" s="185"/>
      <c r="H46" s="162"/>
      <c r="I46" s="162"/>
      <c r="J46" s="162"/>
      <c r="K46" s="163"/>
      <c r="L46" s="227"/>
      <c r="M46" s="204"/>
      <c r="N46" s="204"/>
      <c r="O46" s="204"/>
      <c r="P46" s="228"/>
      <c r="Q46" s="227">
        <v>2</v>
      </c>
      <c r="R46" s="204">
        <v>0</v>
      </c>
      <c r="S46" s="204">
        <v>0</v>
      </c>
      <c r="T46" s="204" t="s">
        <v>363</v>
      </c>
      <c r="U46" s="228">
        <v>2</v>
      </c>
      <c r="V46" s="185"/>
      <c r="W46" s="162"/>
      <c r="X46" s="162"/>
      <c r="Y46" s="162"/>
      <c r="Z46" s="163"/>
      <c r="AB46" s="192"/>
      <c r="AC46" s="308"/>
      <c r="AD46" s="202" t="s">
        <v>414</v>
      </c>
      <c r="AE46" s="202" t="s">
        <v>357</v>
      </c>
      <c r="AF46" s="202" t="s">
        <v>418</v>
      </c>
    </row>
    <row r="47" spans="1:32" s="202" customFormat="1" ht="15" customHeight="1">
      <c r="A47" s="192">
        <v>35</v>
      </c>
      <c r="B47" s="303" t="str">
        <f t="shared" si="6"/>
        <v>NBVRP1HMNE</v>
      </c>
      <c r="C47" s="197" t="s">
        <v>344</v>
      </c>
      <c r="D47" s="288" t="s">
        <v>390</v>
      </c>
      <c r="E47" s="272">
        <v>2</v>
      </c>
      <c r="F47" s="276">
        <v>2</v>
      </c>
      <c r="G47" s="185"/>
      <c r="H47" s="162"/>
      <c r="I47" s="162"/>
      <c r="J47" s="162"/>
      <c r="K47" s="163"/>
      <c r="L47" s="227"/>
      <c r="M47" s="204"/>
      <c r="N47" s="204"/>
      <c r="O47" s="204"/>
      <c r="P47" s="228"/>
      <c r="Q47" s="227">
        <v>1</v>
      </c>
      <c r="R47" s="204">
        <v>0</v>
      </c>
      <c r="S47" s="204">
        <v>1</v>
      </c>
      <c r="T47" s="204" t="s">
        <v>363</v>
      </c>
      <c r="U47" s="228">
        <v>2</v>
      </c>
      <c r="V47" s="185"/>
      <c r="W47" s="162"/>
      <c r="X47" s="162"/>
      <c r="Y47" s="162"/>
      <c r="Z47" s="163"/>
      <c r="AB47" s="192"/>
      <c r="AC47" s="308"/>
      <c r="AD47" s="202" t="s">
        <v>414</v>
      </c>
      <c r="AE47" s="202" t="s">
        <v>302</v>
      </c>
      <c r="AF47" s="202" t="s">
        <v>418</v>
      </c>
    </row>
    <row r="48" spans="1:32" s="202" customFormat="1" ht="15" customHeight="1">
      <c r="A48" s="192">
        <v>36</v>
      </c>
      <c r="B48" s="303" t="str">
        <f t="shared" si="6"/>
        <v>NIVMBIHMNE</v>
      </c>
      <c r="C48" s="260" t="s">
        <v>276</v>
      </c>
      <c r="D48" s="291"/>
      <c r="E48" s="272">
        <v>3</v>
      </c>
      <c r="F48" s="276">
        <v>4</v>
      </c>
      <c r="G48" s="244"/>
      <c r="H48" s="245"/>
      <c r="I48" s="245"/>
      <c r="J48" s="245"/>
      <c r="K48" s="246"/>
      <c r="L48" s="247"/>
      <c r="M48" s="248"/>
      <c r="N48" s="248"/>
      <c r="O48" s="248"/>
      <c r="P48" s="249"/>
      <c r="Q48" s="251">
        <v>1</v>
      </c>
      <c r="R48" s="245">
        <v>0</v>
      </c>
      <c r="S48" s="245">
        <v>2</v>
      </c>
      <c r="T48" s="245" t="s">
        <v>363</v>
      </c>
      <c r="U48" s="246">
        <v>4</v>
      </c>
      <c r="V48" s="251"/>
      <c r="W48" s="245"/>
      <c r="X48" s="245"/>
      <c r="Y48" s="245"/>
      <c r="Z48" s="246"/>
      <c r="AB48" s="319"/>
      <c r="AC48" s="312"/>
      <c r="AD48" s="4" t="s">
        <v>415</v>
      </c>
      <c r="AE48" s="4" t="s">
        <v>379</v>
      </c>
      <c r="AF48" s="202" t="s">
        <v>418</v>
      </c>
    </row>
    <row r="49" spans="1:32" s="202" customFormat="1" ht="15" customHeight="1">
      <c r="A49" s="192">
        <v>37</v>
      </c>
      <c r="B49" s="303" t="str">
        <f t="shared" si="6"/>
        <v>NIVES1HMNE</v>
      </c>
      <c r="C49" s="260" t="s">
        <v>303</v>
      </c>
      <c r="D49" s="291"/>
      <c r="E49" s="272">
        <v>2</v>
      </c>
      <c r="F49" s="276">
        <v>2</v>
      </c>
      <c r="G49" s="244"/>
      <c r="H49" s="245"/>
      <c r="I49" s="245"/>
      <c r="J49" s="245"/>
      <c r="K49" s="246"/>
      <c r="L49" s="247"/>
      <c r="M49" s="248"/>
      <c r="N49" s="248"/>
      <c r="O49" s="248"/>
      <c r="P49" s="249"/>
      <c r="Q49" s="251"/>
      <c r="R49" s="245"/>
      <c r="S49" s="245"/>
      <c r="T49" s="245"/>
      <c r="U49" s="246"/>
      <c r="V49" s="251">
        <v>2</v>
      </c>
      <c r="W49" s="245">
        <v>0</v>
      </c>
      <c r="X49" s="245">
        <v>0</v>
      </c>
      <c r="Y49" s="245" t="s">
        <v>65</v>
      </c>
      <c r="Z49" s="246">
        <v>2</v>
      </c>
      <c r="AB49" s="319"/>
      <c r="AC49" s="312"/>
      <c r="AD49" s="4" t="s">
        <v>415</v>
      </c>
      <c r="AE49" s="4" t="s">
        <v>308</v>
      </c>
      <c r="AF49" s="202" t="s">
        <v>418</v>
      </c>
    </row>
    <row r="50" spans="1:32" s="202" customFormat="1" ht="15" customHeight="1">
      <c r="A50" s="192">
        <v>38</v>
      </c>
      <c r="B50" s="303" t="str">
        <f t="shared" si="6"/>
        <v>NIVCC1HMNE</v>
      </c>
      <c r="C50" s="260" t="s">
        <v>304</v>
      </c>
      <c r="D50" s="291" t="s">
        <v>386</v>
      </c>
      <c r="E50" s="272">
        <v>2</v>
      </c>
      <c r="F50" s="276">
        <v>2</v>
      </c>
      <c r="G50" s="244"/>
      <c r="H50" s="245"/>
      <c r="I50" s="245"/>
      <c r="J50" s="245"/>
      <c r="K50" s="246"/>
      <c r="L50" s="247"/>
      <c r="M50" s="248"/>
      <c r="N50" s="248"/>
      <c r="O50" s="248"/>
      <c r="P50" s="249"/>
      <c r="Q50" s="251"/>
      <c r="R50" s="245"/>
      <c r="S50" s="245"/>
      <c r="T50" s="245"/>
      <c r="U50" s="246"/>
      <c r="V50" s="251">
        <v>2</v>
      </c>
      <c r="W50" s="245">
        <v>0</v>
      </c>
      <c r="X50" s="245">
        <v>0</v>
      </c>
      <c r="Y50" s="245" t="s">
        <v>363</v>
      </c>
      <c r="Z50" s="246">
        <v>2</v>
      </c>
      <c r="AB50" s="319"/>
      <c r="AC50" s="300"/>
      <c r="AD50" s="4" t="s">
        <v>415</v>
      </c>
      <c r="AE50" s="4" t="s">
        <v>309</v>
      </c>
      <c r="AF50" s="202" t="s">
        <v>418</v>
      </c>
    </row>
    <row r="51" spans="1:32" s="202" customFormat="1" ht="15" customHeight="1">
      <c r="A51" s="192">
        <v>39</v>
      </c>
      <c r="B51" s="303" t="str">
        <f t="shared" si="6"/>
        <v>NIVUS1HMNE</v>
      </c>
      <c r="C51" s="260" t="s">
        <v>305</v>
      </c>
      <c r="D51" s="291"/>
      <c r="E51" s="272">
        <v>4</v>
      </c>
      <c r="F51" s="276">
        <v>4</v>
      </c>
      <c r="G51" s="244"/>
      <c r="H51" s="245"/>
      <c r="I51" s="245"/>
      <c r="J51" s="245"/>
      <c r="K51" s="246"/>
      <c r="L51" s="247"/>
      <c r="M51" s="248"/>
      <c r="N51" s="248"/>
      <c r="O51" s="248"/>
      <c r="P51" s="249"/>
      <c r="Q51" s="251"/>
      <c r="R51" s="245"/>
      <c r="S51" s="245"/>
      <c r="T51" s="245"/>
      <c r="U51" s="246"/>
      <c r="V51" s="244">
        <v>2</v>
      </c>
      <c r="W51" s="245">
        <v>0</v>
      </c>
      <c r="X51" s="245">
        <v>2</v>
      </c>
      <c r="Y51" s="245" t="s">
        <v>65</v>
      </c>
      <c r="Z51" s="246">
        <v>4</v>
      </c>
      <c r="AB51" s="319"/>
      <c r="AC51" s="300"/>
      <c r="AD51" s="4" t="s">
        <v>415</v>
      </c>
      <c r="AE51" s="4" t="s">
        <v>310</v>
      </c>
      <c r="AF51" s="202" t="s">
        <v>418</v>
      </c>
    </row>
    <row r="52" spans="1:32" s="212" customFormat="1" ht="15" customHeight="1">
      <c r="A52" s="192">
        <v>40</v>
      </c>
      <c r="B52" s="304" t="str">
        <f t="shared" si="6"/>
        <v>NMVSM1HMNE</v>
      </c>
      <c r="C52" s="252" t="s">
        <v>345</v>
      </c>
      <c r="D52" s="288" t="s">
        <v>84</v>
      </c>
      <c r="E52" s="272">
        <v>2</v>
      </c>
      <c r="F52" s="276">
        <v>2</v>
      </c>
      <c r="G52" s="244"/>
      <c r="H52" s="245"/>
      <c r="I52" s="245"/>
      <c r="J52" s="245"/>
      <c r="K52" s="246"/>
      <c r="L52" s="244"/>
      <c r="M52" s="245"/>
      <c r="N52" s="245"/>
      <c r="O52" s="245"/>
      <c r="P52" s="246"/>
      <c r="Q52" s="251">
        <v>2</v>
      </c>
      <c r="R52" s="245">
        <v>0</v>
      </c>
      <c r="S52" s="245">
        <v>0</v>
      </c>
      <c r="T52" s="245" t="s">
        <v>65</v>
      </c>
      <c r="U52" s="246">
        <v>2</v>
      </c>
      <c r="V52" s="244"/>
      <c r="W52" s="245"/>
      <c r="X52" s="245"/>
      <c r="Y52" s="245"/>
      <c r="Z52" s="246"/>
      <c r="AA52" s="202"/>
      <c r="AB52" s="319"/>
      <c r="AC52" s="300"/>
      <c r="AD52" s="202" t="s">
        <v>416</v>
      </c>
      <c r="AE52" s="202" t="s">
        <v>295</v>
      </c>
      <c r="AF52" s="202" t="s">
        <v>418</v>
      </c>
    </row>
    <row r="53" spans="1:32" s="202" customFormat="1" ht="15" customHeight="1">
      <c r="A53" s="192">
        <v>41</v>
      </c>
      <c r="B53" s="305" t="str">
        <f t="shared" si="6"/>
        <v>NMVMF1HMNE</v>
      </c>
      <c r="C53" s="229" t="s">
        <v>346</v>
      </c>
      <c r="D53" s="287" t="s">
        <v>78</v>
      </c>
      <c r="E53" s="272">
        <v>2</v>
      </c>
      <c r="F53" s="276">
        <v>2</v>
      </c>
      <c r="G53" s="185"/>
      <c r="H53" s="162"/>
      <c r="I53" s="162"/>
      <c r="J53" s="162"/>
      <c r="K53" s="163"/>
      <c r="L53" s="185"/>
      <c r="M53" s="162"/>
      <c r="N53" s="162"/>
      <c r="O53" s="162"/>
      <c r="P53" s="163"/>
      <c r="Q53" s="221"/>
      <c r="R53" s="162"/>
      <c r="S53" s="162"/>
      <c r="T53" s="162"/>
      <c r="U53" s="163"/>
      <c r="V53" s="185">
        <v>2</v>
      </c>
      <c r="W53" s="162">
        <v>0</v>
      </c>
      <c r="X53" s="162">
        <v>0</v>
      </c>
      <c r="Y53" s="162" t="s">
        <v>65</v>
      </c>
      <c r="Z53" s="162">
        <v>2</v>
      </c>
      <c r="AA53" s="214"/>
      <c r="AB53" s="192"/>
      <c r="AC53" s="296"/>
      <c r="AD53" s="202" t="s">
        <v>416</v>
      </c>
      <c r="AE53" s="202" t="s">
        <v>358</v>
      </c>
      <c r="AF53" s="202" t="s">
        <v>418</v>
      </c>
    </row>
    <row r="54" spans="1:32" s="202" customFormat="1" ht="15" customHeight="1">
      <c r="A54" s="192">
        <v>42</v>
      </c>
      <c r="B54" s="305" t="str">
        <f t="shared" si="6"/>
        <v>NIVIA1HMNE</v>
      </c>
      <c r="C54" s="229" t="s">
        <v>347</v>
      </c>
      <c r="D54" s="287" t="s">
        <v>383</v>
      </c>
      <c r="E54" s="272">
        <v>2</v>
      </c>
      <c r="F54" s="276">
        <v>2</v>
      </c>
      <c r="G54" s="185"/>
      <c r="H54" s="162"/>
      <c r="I54" s="162"/>
      <c r="J54" s="162"/>
      <c r="K54" s="163"/>
      <c r="L54" s="185"/>
      <c r="M54" s="162"/>
      <c r="N54" s="162"/>
      <c r="O54" s="162"/>
      <c r="P54" s="163"/>
      <c r="Q54" s="221">
        <v>2</v>
      </c>
      <c r="R54" s="162">
        <v>0</v>
      </c>
      <c r="S54" s="162">
        <v>0</v>
      </c>
      <c r="T54" s="162" t="s">
        <v>65</v>
      </c>
      <c r="U54" s="163">
        <v>2</v>
      </c>
      <c r="V54" s="185"/>
      <c r="W54" s="162"/>
      <c r="X54" s="162"/>
      <c r="Y54" s="162"/>
      <c r="Z54" s="162"/>
      <c r="AA54" s="214"/>
      <c r="AB54" s="192"/>
      <c r="AC54" s="296"/>
      <c r="AD54" s="202" t="s">
        <v>415</v>
      </c>
      <c r="AE54" s="202" t="s">
        <v>299</v>
      </c>
      <c r="AF54" s="202" t="s">
        <v>418</v>
      </c>
    </row>
    <row r="55" spans="1:32" s="212" customFormat="1" ht="15" customHeight="1">
      <c r="A55" s="192">
        <v>43</v>
      </c>
      <c r="B55" s="305" t="str">
        <f t="shared" si="6"/>
        <v>NMVNU1HMNE</v>
      </c>
      <c r="C55" s="229" t="s">
        <v>348</v>
      </c>
      <c r="D55" s="287"/>
      <c r="E55" s="272">
        <v>2</v>
      </c>
      <c r="F55" s="276">
        <v>2</v>
      </c>
      <c r="G55" s="185"/>
      <c r="H55" s="162"/>
      <c r="I55" s="162"/>
      <c r="J55" s="162"/>
      <c r="K55" s="163"/>
      <c r="L55" s="185"/>
      <c r="M55" s="162"/>
      <c r="N55" s="162"/>
      <c r="O55" s="162"/>
      <c r="P55" s="163"/>
      <c r="Q55" s="251">
        <v>2</v>
      </c>
      <c r="R55" s="245">
        <v>0</v>
      </c>
      <c r="S55" s="245">
        <v>0</v>
      </c>
      <c r="T55" s="245" t="s">
        <v>363</v>
      </c>
      <c r="U55" s="246">
        <v>2</v>
      </c>
      <c r="V55" s="185"/>
      <c r="W55" s="162"/>
      <c r="X55" s="162"/>
      <c r="Y55" s="162"/>
      <c r="Z55" s="162"/>
      <c r="AA55" s="214"/>
      <c r="AB55" s="192"/>
      <c r="AC55" s="296"/>
      <c r="AD55" s="202" t="s">
        <v>416</v>
      </c>
      <c r="AE55" s="202" t="s">
        <v>359</v>
      </c>
      <c r="AF55" s="202" t="s">
        <v>418</v>
      </c>
    </row>
    <row r="56" spans="1:32" s="212" customFormat="1" ht="15" customHeight="1">
      <c r="A56" s="192">
        <v>44</v>
      </c>
      <c r="B56" s="305" t="str">
        <f>CONCATENATE("N",AD56,AE56,AF56)</f>
        <v>NMVLS1HMNE</v>
      </c>
      <c r="C56" s="229" t="s">
        <v>349</v>
      </c>
      <c r="D56" s="287" t="s">
        <v>73</v>
      </c>
      <c r="E56" s="272">
        <v>2</v>
      </c>
      <c r="F56" s="276">
        <v>2</v>
      </c>
      <c r="G56" s="185"/>
      <c r="H56" s="162"/>
      <c r="I56" s="162"/>
      <c r="J56" s="162"/>
      <c r="K56" s="163"/>
      <c r="L56" s="185"/>
      <c r="M56" s="162"/>
      <c r="N56" s="162"/>
      <c r="O56" s="162"/>
      <c r="P56" s="163"/>
      <c r="Q56" s="221">
        <v>2</v>
      </c>
      <c r="R56" s="162">
        <v>0</v>
      </c>
      <c r="S56" s="162">
        <v>0</v>
      </c>
      <c r="T56" s="162" t="s">
        <v>363</v>
      </c>
      <c r="U56" s="163">
        <v>2</v>
      </c>
      <c r="V56" s="244"/>
      <c r="W56" s="245"/>
      <c r="X56" s="245"/>
      <c r="Y56" s="245"/>
      <c r="Z56" s="245"/>
      <c r="AA56" s="214"/>
      <c r="AB56" s="192"/>
      <c r="AC56" s="296"/>
      <c r="AD56" s="202" t="s">
        <v>416</v>
      </c>
      <c r="AE56" s="202" t="s">
        <v>360</v>
      </c>
      <c r="AF56" s="202" t="s">
        <v>418</v>
      </c>
    </row>
    <row r="57" spans="1:32" s="202" customFormat="1" ht="15" customHeight="1">
      <c r="A57" s="192">
        <v>45</v>
      </c>
      <c r="B57" s="305" t="str">
        <f>CONCATENATE("N",AD57,AE57,AF57)</f>
        <v>NBVTM1HMNE</v>
      </c>
      <c r="C57" s="197" t="s">
        <v>350</v>
      </c>
      <c r="D57" s="288" t="s">
        <v>388</v>
      </c>
      <c r="E57" s="272">
        <v>2</v>
      </c>
      <c r="F57" s="276">
        <v>2</v>
      </c>
      <c r="G57" s="185"/>
      <c r="H57" s="162"/>
      <c r="I57" s="162"/>
      <c r="J57" s="162"/>
      <c r="K57" s="163"/>
      <c r="L57" s="199"/>
      <c r="M57" s="199"/>
      <c r="N57" s="199"/>
      <c r="O57" s="199"/>
      <c r="P57" s="163"/>
      <c r="Q57" s="199">
        <v>2</v>
      </c>
      <c r="R57" s="199">
        <v>0</v>
      </c>
      <c r="S57" s="199">
        <v>0</v>
      </c>
      <c r="T57" s="199" t="s">
        <v>363</v>
      </c>
      <c r="U57" s="163">
        <v>2</v>
      </c>
      <c r="V57" s="162"/>
      <c r="W57" s="162"/>
      <c r="X57" s="162"/>
      <c r="Y57" s="162"/>
      <c r="Z57" s="163"/>
      <c r="AB57" s="315"/>
      <c r="AC57" s="296"/>
      <c r="AD57" s="4" t="s">
        <v>414</v>
      </c>
      <c r="AE57" s="4" t="s">
        <v>361</v>
      </c>
      <c r="AF57" s="202" t="s">
        <v>418</v>
      </c>
    </row>
    <row r="58" spans="1:32" s="202" customFormat="1" ht="15" customHeight="1">
      <c r="A58" s="192">
        <v>46</v>
      </c>
      <c r="B58" s="305" t="str">
        <f>CONCATENATE("N",AD58,AE58,AF58)</f>
        <v>NBVTK1HMNE</v>
      </c>
      <c r="C58" s="256" t="s">
        <v>368</v>
      </c>
      <c r="D58" s="287" t="s">
        <v>397</v>
      </c>
      <c r="E58" s="272">
        <v>2</v>
      </c>
      <c r="F58" s="276">
        <v>2</v>
      </c>
      <c r="G58" s="244"/>
      <c r="H58" s="245"/>
      <c r="I58" s="245"/>
      <c r="J58" s="245"/>
      <c r="K58" s="246"/>
      <c r="L58" s="257"/>
      <c r="M58" s="258"/>
      <c r="N58" s="258"/>
      <c r="O58" s="258"/>
      <c r="P58" s="246"/>
      <c r="Q58" s="257"/>
      <c r="R58" s="258"/>
      <c r="S58" s="258"/>
      <c r="T58" s="258"/>
      <c r="U58" s="246"/>
      <c r="V58" s="244">
        <v>2</v>
      </c>
      <c r="W58" s="245">
        <v>0</v>
      </c>
      <c r="X58" s="245">
        <v>0</v>
      </c>
      <c r="Y58" s="245" t="s">
        <v>65</v>
      </c>
      <c r="Z58" s="246">
        <v>2</v>
      </c>
      <c r="AB58" s="320"/>
      <c r="AC58" s="301"/>
      <c r="AD58" s="4" t="s">
        <v>414</v>
      </c>
      <c r="AE58" s="4" t="s">
        <v>380</v>
      </c>
      <c r="AF58" s="202" t="s">
        <v>418</v>
      </c>
    </row>
    <row r="59" spans="1:32" s="202" customFormat="1" ht="15" customHeight="1">
      <c r="A59" s="192">
        <v>47</v>
      </c>
      <c r="B59" s="306" t="str">
        <f>CONCATENATE("N",AD59,AE59,AF59)</f>
        <v>NMVFR1HMNE</v>
      </c>
      <c r="C59" s="256" t="s">
        <v>351</v>
      </c>
      <c r="D59" s="292" t="s">
        <v>391</v>
      </c>
      <c r="E59" s="272">
        <v>2</v>
      </c>
      <c r="F59" s="276">
        <v>2</v>
      </c>
      <c r="G59" s="244"/>
      <c r="H59" s="245"/>
      <c r="I59" s="245"/>
      <c r="J59" s="245"/>
      <c r="K59" s="246"/>
      <c r="L59" s="257"/>
      <c r="M59" s="258"/>
      <c r="N59" s="258"/>
      <c r="O59" s="258"/>
      <c r="P59" s="246"/>
      <c r="Q59" s="257"/>
      <c r="R59" s="258"/>
      <c r="S59" s="258"/>
      <c r="T59" s="258"/>
      <c r="U59" s="246"/>
      <c r="V59" s="257">
        <v>2</v>
      </c>
      <c r="W59" s="258">
        <v>0</v>
      </c>
      <c r="X59" s="258">
        <v>0</v>
      </c>
      <c r="Y59" s="258" t="s">
        <v>65</v>
      </c>
      <c r="Z59" s="246">
        <v>2</v>
      </c>
      <c r="AB59" s="321"/>
      <c r="AC59" s="300"/>
      <c r="AD59" s="4" t="s">
        <v>416</v>
      </c>
      <c r="AE59" s="4" t="s">
        <v>362</v>
      </c>
      <c r="AF59" s="202" t="s">
        <v>418</v>
      </c>
    </row>
    <row r="60" spans="1:32" s="212" customFormat="1" ht="15" customHeight="1" thickBot="1">
      <c r="A60" s="281">
        <v>48</v>
      </c>
      <c r="B60" s="307" t="str">
        <f>CONCATENATE("N",AD60,AE60,AF60)</f>
        <v>NMVRA1HMNE</v>
      </c>
      <c r="C60" s="261" t="s">
        <v>311</v>
      </c>
      <c r="D60" s="293" t="s">
        <v>73</v>
      </c>
      <c r="E60" s="282">
        <v>4</v>
      </c>
      <c r="F60" s="283">
        <v>4</v>
      </c>
      <c r="G60" s="253"/>
      <c r="H60" s="254"/>
      <c r="I60" s="254"/>
      <c r="J60" s="254"/>
      <c r="K60" s="255"/>
      <c r="L60" s="182"/>
      <c r="M60" s="160"/>
      <c r="N60" s="160"/>
      <c r="O60" s="160"/>
      <c r="P60" s="161"/>
      <c r="Q60" s="253"/>
      <c r="R60" s="254"/>
      <c r="S60" s="254"/>
      <c r="T60" s="254"/>
      <c r="U60" s="255"/>
      <c r="V60" s="253">
        <v>4</v>
      </c>
      <c r="W60" s="254">
        <v>0</v>
      </c>
      <c r="X60" s="254">
        <v>0</v>
      </c>
      <c r="Y60" s="254" t="s">
        <v>65</v>
      </c>
      <c r="Z60" s="255">
        <v>4</v>
      </c>
      <c r="AA60" s="172"/>
      <c r="AB60" s="322"/>
      <c r="AC60" s="302"/>
      <c r="AD60" s="4" t="s">
        <v>416</v>
      </c>
      <c r="AE60" s="4" t="s">
        <v>312</v>
      </c>
      <c r="AF60" s="202" t="s">
        <v>418</v>
      </c>
    </row>
    <row r="61" spans="1:32" s="202" customFormat="1" ht="10.5" thickBot="1">
      <c r="A61" s="174"/>
      <c r="B61" s="215"/>
      <c r="C61" s="198"/>
      <c r="D61" s="265"/>
      <c r="E61" s="268"/>
      <c r="F61" s="265"/>
      <c r="G61" s="174"/>
      <c r="H61" s="174"/>
      <c r="I61" s="174"/>
      <c r="J61" s="174"/>
      <c r="K61" s="238"/>
      <c r="L61" s="174"/>
      <c r="M61" s="174"/>
      <c r="N61" s="174"/>
      <c r="O61" s="174"/>
      <c r="P61" s="238"/>
      <c r="Q61" s="174"/>
      <c r="R61" s="174"/>
      <c r="S61" s="174"/>
      <c r="T61" s="174"/>
      <c r="U61" s="238"/>
      <c r="V61" s="174"/>
      <c r="W61" s="174"/>
      <c r="X61" s="174"/>
      <c r="Y61" s="174"/>
      <c r="Z61" s="174"/>
      <c r="AB61" s="174"/>
      <c r="AC61" s="174"/>
      <c r="AF61" s="209"/>
    </row>
    <row r="62" spans="1:32" s="202" customFormat="1" ht="15" customHeight="1">
      <c r="A62" s="174"/>
      <c r="B62" s="174"/>
      <c r="C62" s="216" t="s">
        <v>403</v>
      </c>
      <c r="D62" s="216"/>
      <c r="E62" s="269"/>
      <c r="F62" s="216"/>
      <c r="G62" s="217"/>
      <c r="H62" s="218"/>
      <c r="I62" s="218"/>
      <c r="J62" s="218">
        <f>SUM(J63:J64)</f>
        <v>5</v>
      </c>
      <c r="K62" s="219"/>
      <c r="L62" s="232"/>
      <c r="M62" s="218"/>
      <c r="N62" s="218"/>
      <c r="O62" s="218">
        <f>SUM(O63:O64)</f>
        <v>6</v>
      </c>
      <c r="P62" s="219"/>
      <c r="Q62" s="217"/>
      <c r="R62" s="218"/>
      <c r="S62" s="218"/>
      <c r="T62" s="218">
        <f>SUM(T63:T64)</f>
        <v>6</v>
      </c>
      <c r="U62" s="219"/>
      <c r="V62" s="232"/>
      <c r="W62" s="218"/>
      <c r="X62" s="218"/>
      <c r="Y62" s="218">
        <f>SUM(Y63:Y64)</f>
        <v>5</v>
      </c>
      <c r="Z62" s="219"/>
      <c r="AA62" s="219"/>
      <c r="AB62" s="219"/>
      <c r="AC62" s="174"/>
      <c r="AF62" s="209"/>
    </row>
    <row r="63" spans="1:32" s="202" customFormat="1" ht="15" customHeight="1">
      <c r="A63" s="174"/>
      <c r="B63" s="174"/>
      <c r="C63" s="220" t="s">
        <v>296</v>
      </c>
      <c r="D63" s="220"/>
      <c r="E63" s="270"/>
      <c r="F63" s="220"/>
      <c r="G63" s="221"/>
      <c r="H63" s="162"/>
      <c r="I63" s="162"/>
      <c r="J63" s="162">
        <f>COUNTIF(J6:J36,"v")</f>
        <v>3</v>
      </c>
      <c r="K63" s="163"/>
      <c r="L63" s="185"/>
      <c r="M63" s="162"/>
      <c r="N63" s="162"/>
      <c r="O63" s="162">
        <f>COUNTIF(O6:O36,"v")-1</f>
        <v>3</v>
      </c>
      <c r="P63" s="163"/>
      <c r="Q63" s="221"/>
      <c r="R63" s="162"/>
      <c r="S63" s="162"/>
      <c r="T63" s="162">
        <f>COUNTIF(T6:T20,"v")+COUNTIF(T23:T28,"v")</f>
        <v>3</v>
      </c>
      <c r="U63" s="163"/>
      <c r="V63" s="185"/>
      <c r="W63" s="162"/>
      <c r="X63" s="162"/>
      <c r="Y63" s="162">
        <f>COUNTIF(Y6:Y20,"v")+COUNTIF(Y23:Y28,"v")+1</f>
        <v>3</v>
      </c>
      <c r="Z63" s="163"/>
      <c r="AA63" s="163"/>
      <c r="AB63" s="163"/>
      <c r="AC63" s="174"/>
      <c r="AF63" s="209"/>
    </row>
    <row r="64" spans="1:32" s="202" customFormat="1" ht="15" customHeight="1">
      <c r="A64" s="174"/>
      <c r="B64" s="174"/>
      <c r="C64" s="220" t="s">
        <v>364</v>
      </c>
      <c r="D64" s="220"/>
      <c r="E64" s="270"/>
      <c r="F64" s="220"/>
      <c r="G64" s="221"/>
      <c r="H64" s="162"/>
      <c r="I64" s="162"/>
      <c r="J64" s="162">
        <f>COUNTIF(J6:J36,"é")</f>
        <v>2</v>
      </c>
      <c r="K64" s="163"/>
      <c r="L64" s="185"/>
      <c r="M64" s="162"/>
      <c r="N64" s="162"/>
      <c r="O64" s="162">
        <f>COUNTIF(O6:O36,"é")</f>
        <v>3</v>
      </c>
      <c r="P64" s="163"/>
      <c r="Q64" s="221"/>
      <c r="R64" s="162"/>
      <c r="S64" s="162"/>
      <c r="T64" s="162">
        <f>COUNTIF(T6:T20,"é")+COUNTIF(T23:T28,"é")+1</f>
        <v>3</v>
      </c>
      <c r="U64" s="163"/>
      <c r="V64" s="185"/>
      <c r="W64" s="162"/>
      <c r="X64" s="162"/>
      <c r="Y64" s="162">
        <f>COUNTIF(Y6:Y20,"é")+COUNTIF(Y23:Y28,"é")+1</f>
        <v>2</v>
      </c>
      <c r="Z64" s="163"/>
      <c r="AA64" s="163"/>
      <c r="AB64" s="163"/>
      <c r="AC64" s="174"/>
      <c r="AF64" s="209"/>
    </row>
    <row r="65" spans="1:32" s="202" customFormat="1" ht="15" customHeight="1">
      <c r="A65" s="174"/>
      <c r="B65" s="174"/>
      <c r="C65" s="220"/>
      <c r="D65" s="220"/>
      <c r="E65" s="270"/>
      <c r="F65" s="220"/>
      <c r="G65" s="222"/>
      <c r="H65" s="223"/>
      <c r="I65" s="223"/>
      <c r="J65" s="223"/>
      <c r="K65" s="224"/>
      <c r="L65" s="233"/>
      <c r="M65" s="223"/>
      <c r="N65" s="223"/>
      <c r="O65" s="223"/>
      <c r="P65" s="224"/>
      <c r="Q65" s="222"/>
      <c r="R65" s="223"/>
      <c r="S65" s="223"/>
      <c r="T65" s="223"/>
      <c r="U65" s="224"/>
      <c r="V65" s="233"/>
      <c r="W65" s="223"/>
      <c r="X65" s="223"/>
      <c r="Y65" s="223"/>
      <c r="Z65" s="224"/>
      <c r="AA65" s="224"/>
      <c r="AB65" s="224"/>
      <c r="AC65" s="225"/>
      <c r="AF65" s="209"/>
    </row>
    <row r="66" spans="1:32" s="202" customFormat="1" ht="15" customHeight="1">
      <c r="A66" s="174"/>
      <c r="B66" s="174"/>
      <c r="C66" s="220" t="s">
        <v>404</v>
      </c>
      <c r="D66" s="220"/>
      <c r="E66" s="270">
        <f>E5+E10+E13+E37+E42</f>
        <v>54</v>
      </c>
      <c r="F66" s="220">
        <f>F5+F10+F13+F37+F42</f>
        <v>95</v>
      </c>
      <c r="G66" s="192">
        <f>+G42+G13+G10+G5+G37</f>
        <v>12</v>
      </c>
      <c r="H66" s="166">
        <f>+H42+H21+H13+H10+H5+H37</f>
        <v>1</v>
      </c>
      <c r="I66" s="166">
        <f>+I42+I21+I13+I10+I5+I37</f>
        <v>5</v>
      </c>
      <c r="J66" s="166"/>
      <c r="K66" s="169">
        <f>+K42+K37+K21+K13+K10+K5</f>
        <v>30</v>
      </c>
      <c r="L66" s="187">
        <f>+L42+L21+L13+L10+L5+L37</f>
        <v>12</v>
      </c>
      <c r="M66" s="166">
        <f>+M42+M21+M13+M10+M5+M37</f>
        <v>0</v>
      </c>
      <c r="N66" s="166">
        <f>N5+N10+N13+N37</f>
        <v>6</v>
      </c>
      <c r="O66" s="166"/>
      <c r="P66" s="169">
        <f>P42+P37+P21+P13+P10+P5</f>
        <v>29</v>
      </c>
      <c r="Q66" s="192">
        <f>Q21+Q13+Q10+Q5+Q37+2</f>
        <v>6</v>
      </c>
      <c r="R66" s="166">
        <f>R21+R13+R10+R5+R37</f>
        <v>2</v>
      </c>
      <c r="S66" s="166">
        <f>S21+S13+S10+S5+S37</f>
        <v>2</v>
      </c>
      <c r="T66" s="166"/>
      <c r="U66" s="169">
        <f>U42+U37+U21+U13+U10+U5</f>
        <v>19</v>
      </c>
      <c r="V66" s="187">
        <f>V21+V13+V10+V5+V37+4</f>
        <v>6</v>
      </c>
      <c r="W66" s="166">
        <f>W21+W13+W10+W5+W37</f>
        <v>2</v>
      </c>
      <c r="X66" s="166">
        <f>X21+X13+X10+X5+X37</f>
        <v>0</v>
      </c>
      <c r="Y66" s="166"/>
      <c r="Z66" s="169">
        <f>Z42+Z37+Z21+Z13+Z10+Z5</f>
        <v>17</v>
      </c>
      <c r="AA66" s="169">
        <f>+AA42+AA37+AA21+AA13+AA10+AA5</f>
        <v>0</v>
      </c>
      <c r="AB66" s="169">
        <f>K66+P66+U66+Z66</f>
        <v>95</v>
      </c>
      <c r="AC66" s="174"/>
      <c r="AF66" s="209"/>
    </row>
    <row r="67" spans="1:32" s="202" customFormat="1" ht="15" customHeight="1">
      <c r="A67" s="174"/>
      <c r="B67" s="174"/>
      <c r="C67" s="220" t="s">
        <v>405</v>
      </c>
      <c r="D67" s="220"/>
      <c r="E67" s="270">
        <f>E5+E10+E13+E22+E37+E42</f>
        <v>75</v>
      </c>
      <c r="F67" s="220">
        <f>F5+F10+F13+F22+F37+F42</f>
        <v>120</v>
      </c>
      <c r="G67" s="192">
        <f>+G5+G10+G13+G22+G42+G37</f>
        <v>12</v>
      </c>
      <c r="H67" s="166">
        <f>+H5+H10+H13+H22+H42+H37</f>
        <v>1</v>
      </c>
      <c r="I67" s="166">
        <f>+I5+I10+I13+I22+I42+I37</f>
        <v>5</v>
      </c>
      <c r="J67" s="166"/>
      <c r="K67" s="169">
        <f>+K5+K10+K13+K22+K37+K42</f>
        <v>30</v>
      </c>
      <c r="L67" s="187">
        <f>+L5+L10+L13+L22+L42+L37</f>
        <v>14</v>
      </c>
      <c r="M67" s="166">
        <f>+M5+M10+M13+M22+M42+M37</f>
        <v>0</v>
      </c>
      <c r="N67" s="166">
        <f>+N5+N10+N13+N22+N42+N37</f>
        <v>7</v>
      </c>
      <c r="O67" s="166"/>
      <c r="P67" s="169">
        <f>+P5+P10+P13+P22+P37</f>
        <v>33</v>
      </c>
      <c r="Q67" s="192">
        <f>+Q5+Q10+Q13+Q22+Q37+2</f>
        <v>11</v>
      </c>
      <c r="R67" s="166">
        <f>+R5+R10+R13+R22+R37</f>
        <v>2</v>
      </c>
      <c r="S67" s="166">
        <f>+S5+S10+S13+S22+S37</f>
        <v>7</v>
      </c>
      <c r="T67" s="166"/>
      <c r="U67" s="169">
        <f>+U5+U10+U13+U22+U37+U42</f>
        <v>30</v>
      </c>
      <c r="V67" s="187">
        <f>+V5+V10+V13+V22+V37+4</f>
        <v>10</v>
      </c>
      <c r="W67" s="166">
        <f>+W5+W10+W13+W22+W37</f>
        <v>2</v>
      </c>
      <c r="X67" s="166">
        <f>+X5+X10+X13+X22+X37</f>
        <v>4</v>
      </c>
      <c r="Y67" s="166"/>
      <c r="Z67" s="169">
        <f>+Z5+Z10+Z13+Z22+Z37+4</f>
        <v>27</v>
      </c>
      <c r="AA67" s="169">
        <f>+AA5+AA10+AA13+AA22+AA37+AA42</f>
        <v>0</v>
      </c>
      <c r="AB67" s="169">
        <f>K67+P67+U67+Z67</f>
        <v>120</v>
      </c>
      <c r="AC67" s="174"/>
      <c r="AF67" s="209"/>
    </row>
    <row r="68" spans="1:32" s="202" customFormat="1" ht="15" customHeight="1" thickBot="1">
      <c r="A68" s="174"/>
      <c r="B68" s="174"/>
      <c r="C68" s="196" t="s">
        <v>406</v>
      </c>
      <c r="D68" s="196"/>
      <c r="E68" s="271">
        <f>E5+E10+E13+E29+E37+E42</f>
        <v>75</v>
      </c>
      <c r="F68" s="279">
        <f>F5+F10+F13+F29+F37+F42</f>
        <v>120</v>
      </c>
      <c r="G68" s="193">
        <f>+G5+G10+G13+G29+G42+G37</f>
        <v>12</v>
      </c>
      <c r="H68" s="194">
        <f>+H5+H10+H13+H29+H42+H37</f>
        <v>1</v>
      </c>
      <c r="I68" s="194">
        <f>+I5+I10+I13+I29+I42+I37</f>
        <v>5</v>
      </c>
      <c r="J68" s="194"/>
      <c r="K68" s="195">
        <f>+K5+K10+K13+K29+K37+K42</f>
        <v>30</v>
      </c>
      <c r="L68" s="234">
        <f>+L5+L10+L13+L29+L42+L37</f>
        <v>15</v>
      </c>
      <c r="M68" s="194">
        <f>+M5+M10+M13+M29+M42+M37</f>
        <v>0</v>
      </c>
      <c r="N68" s="194">
        <f>+N5+N10+N13+N29+N42+N37</f>
        <v>6</v>
      </c>
      <c r="O68" s="194"/>
      <c r="P68" s="195">
        <f>+P5+P10+P13+P29+P37+P42</f>
        <v>33</v>
      </c>
      <c r="Q68" s="193">
        <f>+Q5+Q10+Q13+Q29+Q37+2</f>
        <v>10</v>
      </c>
      <c r="R68" s="194">
        <f>+R5+R10+R13+R29+R37</f>
        <v>2</v>
      </c>
      <c r="S68" s="194">
        <f>+S5+S10+S13+S29+S37</f>
        <v>8</v>
      </c>
      <c r="T68" s="194"/>
      <c r="U68" s="195">
        <f>+U5+U10+U13+U29+U37+U42</f>
        <v>30</v>
      </c>
      <c r="V68" s="234">
        <f>+V5+V10+V13+V29+V37+4</f>
        <v>11</v>
      </c>
      <c r="W68" s="194">
        <f>+W5+W10+W13+W29+W37</f>
        <v>2</v>
      </c>
      <c r="X68" s="194">
        <f>+X5+X10+X13+X29+X37</f>
        <v>3</v>
      </c>
      <c r="Y68" s="194"/>
      <c r="Z68" s="195">
        <f>+Z5+Z10+Z13+Z29+Z37+Z42</f>
        <v>27</v>
      </c>
      <c r="AA68" s="195">
        <f>+AA5+AA10+AA13+AA29+AA37+AA42</f>
        <v>0</v>
      </c>
      <c r="AB68" s="200">
        <f>K68+P68+U68+Z68</f>
        <v>120</v>
      </c>
      <c r="AC68" s="174"/>
      <c r="AF68" s="209"/>
    </row>
    <row r="69" spans="1:32" s="202" customFormat="1" ht="9.75">
      <c r="A69" s="174"/>
      <c r="B69" s="174"/>
      <c r="AB69" s="174"/>
      <c r="AC69" s="174"/>
      <c r="AF69" s="209"/>
    </row>
    <row r="70" spans="1:32" s="202" customFormat="1" ht="10.5">
      <c r="A70" s="226" t="s">
        <v>407</v>
      </c>
      <c r="B70" s="174"/>
      <c r="AF70" s="209"/>
    </row>
    <row r="71" spans="1:32" s="202" customFormat="1" ht="9.75">
      <c r="A71" s="174"/>
      <c r="B71" s="174"/>
      <c r="AB71" s="174"/>
      <c r="AC71" s="174"/>
      <c r="AF71" s="209"/>
    </row>
    <row r="72" spans="1:32" s="202" customFormat="1" ht="9.75">
      <c r="A72" s="213"/>
      <c r="B72" s="174"/>
      <c r="AB72" s="174"/>
      <c r="AC72" s="174"/>
      <c r="AF72" s="209"/>
    </row>
    <row r="73" spans="1:32" s="202" customFormat="1" ht="9.75">
      <c r="A73" s="174"/>
      <c r="B73" s="174"/>
      <c r="AB73" s="174"/>
      <c r="AC73" s="174"/>
      <c r="AF73" s="209"/>
    </row>
  </sheetData>
  <sheetProtection/>
  <mergeCells count="14">
    <mergeCell ref="E3:E4"/>
    <mergeCell ref="F3:F4"/>
    <mergeCell ref="V3:Z3"/>
    <mergeCell ref="C3:C4"/>
    <mergeCell ref="G3:K3"/>
    <mergeCell ref="L3:P3"/>
    <mergeCell ref="Q3:U3"/>
    <mergeCell ref="D3:D4"/>
    <mergeCell ref="A1:AC1"/>
    <mergeCell ref="G2:Z2"/>
    <mergeCell ref="AB2:AB3"/>
    <mergeCell ref="AC2:AC3"/>
    <mergeCell ref="A3:A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 alignWithMargins="0">
    <oddHeader>&amp;L&amp;"Arial,Félkövér"Óbudai Egyetem
Neumann János Informatikai Kar&amp;R&amp;"Arial,Félkövér"Érvényes: 2018/2019. tanévtől</oddHeader>
    <oddFooter>&amp;CTanterv - Nappali&amp;R&amp;P / 2</oddFooter>
  </headerFooter>
  <rowBreaks count="1" manualBreakCount="1">
    <brk id="4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sergyan</dc:creator>
  <cp:keywords/>
  <dc:description/>
  <cp:lastModifiedBy>Caras Pedro</cp:lastModifiedBy>
  <cp:lastPrinted>2018-10-31T00:04:47Z</cp:lastPrinted>
  <dcterms:created xsi:type="dcterms:W3CDTF">2003-09-11T11:56:33Z</dcterms:created>
  <dcterms:modified xsi:type="dcterms:W3CDTF">2018-10-31T00:04:49Z</dcterms:modified>
  <cp:category/>
  <cp:version/>
  <cp:contentType/>
  <cp:contentStatus/>
</cp:coreProperties>
</file>