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11"/>
  <workbookPr/>
  <mc:AlternateContent xmlns:mc="http://schemas.openxmlformats.org/markup-compatibility/2006">
    <mc:Choice Requires="x15">
      <x15ac:absPath xmlns:x15ac="http://schemas.microsoft.com/office/spreadsheetml/2010/11/ac" url="https://obudaiegyetem.sharepoint.com/sites/MSckpzsfejleszts/Megosztott dokumentumok/Leadásra/OFIGra/NIK 20221201/NIK Mérnökinformatikus MSc 20221201/"/>
    </mc:Choice>
  </mc:AlternateContent>
  <xr:revisionPtr revIDLastSave="6" documentId="11_7E6EE1A418CFD88CEA9938D5DCEF163E2D4FB496" xr6:coauthVersionLast="47" xr6:coauthVersionMax="47" xr10:uidLastSave="{F7B9A50A-0719-4F2F-8020-C1A3B907EB34}"/>
  <bookViews>
    <workbookView xWindow="0" yWindow="0" windowWidth="21600" windowHeight="8430" xr2:uid="{00000000-000D-0000-FFFF-FFFF00000000}"/>
  </bookViews>
  <sheets>
    <sheet name="MI MSc F tanterv nappali 2023" sheetId="2" r:id="rId1"/>
  </sheets>
  <definedNames>
    <definedName name="_xlnm.Print_Area" localSheetId="0">'MI MSc F tanterv nappali 2023'!$A$1:$AD$79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53" i="2" l="1"/>
  <c r="AD54" i="2"/>
  <c r="AD42" i="2"/>
  <c r="AD39" i="2"/>
  <c r="AC39" i="2"/>
  <c r="AB74" i="2" l="1"/>
  <c r="AB73" i="2"/>
  <c r="AB72" i="2"/>
  <c r="AB71" i="2"/>
  <c r="AB70" i="2"/>
  <c r="Z68" i="2"/>
  <c r="U68" i="2"/>
  <c r="P68" i="2"/>
  <c r="K68" i="2"/>
  <c r="Z67" i="2"/>
  <c r="U67" i="2"/>
  <c r="P67" i="2"/>
  <c r="K67" i="2"/>
  <c r="Z66" i="2"/>
  <c r="U66" i="2"/>
  <c r="P66" i="2"/>
  <c r="K66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G56" i="2"/>
  <c r="F56" i="2"/>
  <c r="AA55" i="2"/>
  <c r="Y55" i="2"/>
  <c r="X55" i="2"/>
  <c r="W55" i="2"/>
  <c r="V55" i="2"/>
  <c r="T55" i="2"/>
  <c r="S55" i="2"/>
  <c r="R55" i="2"/>
  <c r="Q55" i="2"/>
  <c r="O55" i="2"/>
  <c r="N55" i="2"/>
  <c r="M55" i="2"/>
  <c r="L55" i="2"/>
  <c r="J55" i="2"/>
  <c r="I55" i="2"/>
  <c r="H55" i="2"/>
  <c r="G55" i="2"/>
  <c r="F55" i="2"/>
  <c r="AC54" i="2"/>
  <c r="G54" i="2"/>
  <c r="AC53" i="2"/>
  <c r="G53" i="2"/>
  <c r="G52" i="2"/>
  <c r="AA51" i="2"/>
  <c r="Y51" i="2"/>
  <c r="X51" i="2"/>
  <c r="W51" i="2"/>
  <c r="V51" i="2"/>
  <c r="T51" i="2"/>
  <c r="S51" i="2"/>
  <c r="R51" i="2"/>
  <c r="Q51" i="2"/>
  <c r="O51" i="2"/>
  <c r="N51" i="2"/>
  <c r="M51" i="2"/>
  <c r="L51" i="2"/>
  <c r="J51" i="2"/>
  <c r="I51" i="2"/>
  <c r="H51" i="2"/>
  <c r="G51" i="2"/>
  <c r="F51" i="2"/>
  <c r="AD50" i="2"/>
  <c r="AC50" i="2"/>
  <c r="G50" i="2"/>
  <c r="F50" i="2"/>
  <c r="G49" i="2"/>
  <c r="F49" i="2"/>
  <c r="G48" i="2"/>
  <c r="F48" i="2"/>
  <c r="G47" i="2"/>
  <c r="F47" i="2"/>
  <c r="G46" i="2"/>
  <c r="F46" i="2"/>
  <c r="G45" i="2"/>
  <c r="G44" i="2" s="1"/>
  <c r="F45" i="2"/>
  <c r="AA44" i="2"/>
  <c r="Y44" i="2"/>
  <c r="X44" i="2"/>
  <c r="W44" i="2"/>
  <c r="V44" i="2"/>
  <c r="T44" i="2"/>
  <c r="S44" i="2"/>
  <c r="R44" i="2"/>
  <c r="Q44" i="2"/>
  <c r="O44" i="2"/>
  <c r="N44" i="2"/>
  <c r="M44" i="2"/>
  <c r="L44" i="2"/>
  <c r="J44" i="2"/>
  <c r="I44" i="2"/>
  <c r="H44" i="2"/>
  <c r="F44" i="2"/>
  <c r="G43" i="2"/>
  <c r="F43" i="2"/>
  <c r="AC42" i="2"/>
  <c r="G42" i="2"/>
  <c r="F42" i="2"/>
  <c r="G41" i="2"/>
  <c r="F41" i="2"/>
  <c r="G40" i="2"/>
  <c r="F40" i="2"/>
  <c r="G39" i="2"/>
  <c r="F39" i="2"/>
  <c r="G38" i="2"/>
  <c r="F38" i="2"/>
  <c r="AA37" i="2"/>
  <c r="Y37" i="2"/>
  <c r="X37" i="2"/>
  <c r="W37" i="2"/>
  <c r="V37" i="2"/>
  <c r="T37" i="2"/>
  <c r="S37" i="2"/>
  <c r="R37" i="2"/>
  <c r="Q37" i="2"/>
  <c r="O37" i="2"/>
  <c r="N37" i="2"/>
  <c r="M37" i="2"/>
  <c r="L37" i="2"/>
  <c r="J37" i="2"/>
  <c r="I37" i="2"/>
  <c r="H37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AA23" i="2"/>
  <c r="Y23" i="2"/>
  <c r="X23" i="2"/>
  <c r="W23" i="2"/>
  <c r="V23" i="2"/>
  <c r="T23" i="2"/>
  <c r="S23" i="2"/>
  <c r="R23" i="2"/>
  <c r="Q23" i="2"/>
  <c r="O23" i="2"/>
  <c r="N23" i="2"/>
  <c r="M23" i="2"/>
  <c r="L23" i="2"/>
  <c r="J23" i="2"/>
  <c r="I23" i="2"/>
  <c r="H23" i="2"/>
  <c r="F23" i="2"/>
  <c r="G22" i="2"/>
  <c r="G21" i="2"/>
  <c r="F21" i="2"/>
  <c r="G20" i="2"/>
  <c r="F20" i="2"/>
  <c r="G19" i="2"/>
  <c r="F19" i="2"/>
  <c r="G18" i="2"/>
  <c r="F18" i="2"/>
  <c r="G17" i="2"/>
  <c r="F17" i="2"/>
  <c r="AA16" i="2"/>
  <c r="Y16" i="2"/>
  <c r="X16" i="2"/>
  <c r="W16" i="2"/>
  <c r="V16" i="2"/>
  <c r="T16" i="2"/>
  <c r="S16" i="2"/>
  <c r="R16" i="2"/>
  <c r="Q16" i="2"/>
  <c r="O16" i="2"/>
  <c r="N16" i="2"/>
  <c r="M16" i="2"/>
  <c r="L16" i="2"/>
  <c r="J16" i="2"/>
  <c r="I16" i="2"/>
  <c r="H16" i="2"/>
  <c r="G16" i="2"/>
  <c r="F16" i="2"/>
  <c r="G15" i="2"/>
  <c r="F15" i="2"/>
  <c r="G14" i="2"/>
  <c r="F14" i="2"/>
  <c r="AA13" i="2"/>
  <c r="Y13" i="2"/>
  <c r="X13" i="2"/>
  <c r="W13" i="2"/>
  <c r="V13" i="2"/>
  <c r="T13" i="2"/>
  <c r="S13" i="2"/>
  <c r="R13" i="2"/>
  <c r="Q13" i="2"/>
  <c r="O13" i="2"/>
  <c r="N13" i="2"/>
  <c r="M13" i="2"/>
  <c r="L13" i="2"/>
  <c r="J13" i="2"/>
  <c r="I13" i="2"/>
  <c r="H13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AA5" i="2"/>
  <c r="Y5" i="2"/>
  <c r="X5" i="2"/>
  <c r="W5" i="2"/>
  <c r="V5" i="2"/>
  <c r="T5" i="2"/>
  <c r="S5" i="2"/>
  <c r="R5" i="2"/>
  <c r="Q5" i="2"/>
  <c r="O5" i="2"/>
  <c r="N5" i="2"/>
  <c r="M5" i="2"/>
  <c r="L5" i="2"/>
  <c r="J5" i="2"/>
  <c r="I5" i="2"/>
  <c r="H5" i="2"/>
  <c r="G5" i="2"/>
  <c r="F5" i="2"/>
  <c r="G23" i="2" l="1"/>
  <c r="G30" i="2"/>
  <c r="F74" i="2"/>
  <c r="F73" i="2"/>
  <c r="F72" i="2"/>
  <c r="F71" i="2"/>
  <c r="F70" i="2"/>
  <c r="G74" i="2"/>
  <c r="G73" i="2"/>
  <c r="G72" i="2"/>
  <c r="G71" i="2"/>
  <c r="G70" i="2"/>
  <c r="H74" i="2"/>
  <c r="H73" i="2"/>
  <c r="H72" i="2"/>
  <c r="H71" i="2"/>
  <c r="H70" i="2"/>
  <c r="I74" i="2"/>
  <c r="I73" i="2"/>
  <c r="I72" i="2"/>
  <c r="I71" i="2"/>
  <c r="I70" i="2"/>
  <c r="J74" i="2"/>
  <c r="J73" i="2"/>
  <c r="J72" i="2"/>
  <c r="J71" i="2"/>
  <c r="J70" i="2"/>
  <c r="L74" i="2"/>
  <c r="L73" i="2"/>
  <c r="L72" i="2"/>
  <c r="L71" i="2"/>
  <c r="L70" i="2"/>
  <c r="M74" i="2"/>
  <c r="M73" i="2"/>
  <c r="M72" i="2"/>
  <c r="M71" i="2"/>
  <c r="M70" i="2"/>
  <c r="N74" i="2"/>
  <c r="N73" i="2"/>
  <c r="N72" i="2"/>
  <c r="N71" i="2"/>
  <c r="N70" i="2"/>
  <c r="O74" i="2"/>
  <c r="O73" i="2"/>
  <c r="O72" i="2"/>
  <c r="O71" i="2"/>
  <c r="O70" i="2"/>
  <c r="Q74" i="2"/>
  <c r="Q73" i="2"/>
  <c r="Q72" i="2"/>
  <c r="Q71" i="2"/>
  <c r="Q70" i="2"/>
  <c r="R74" i="2"/>
  <c r="R73" i="2"/>
  <c r="R72" i="2"/>
  <c r="R71" i="2"/>
  <c r="R70" i="2"/>
  <c r="S74" i="2"/>
  <c r="S73" i="2"/>
  <c r="S72" i="2"/>
  <c r="S71" i="2"/>
  <c r="S70" i="2"/>
  <c r="T74" i="2"/>
  <c r="T73" i="2"/>
  <c r="T72" i="2"/>
  <c r="T71" i="2"/>
  <c r="T70" i="2"/>
  <c r="V74" i="2"/>
  <c r="V73" i="2"/>
  <c r="V72" i="2"/>
  <c r="V71" i="2"/>
  <c r="V70" i="2"/>
  <c r="W74" i="2"/>
  <c r="W73" i="2"/>
  <c r="W72" i="2"/>
  <c r="W71" i="2"/>
  <c r="W70" i="2"/>
  <c r="X74" i="2"/>
  <c r="X73" i="2"/>
  <c r="X72" i="2"/>
  <c r="X71" i="2"/>
  <c r="X70" i="2"/>
  <c r="Y74" i="2"/>
  <c r="Y73" i="2"/>
  <c r="Y72" i="2"/>
  <c r="Y71" i="2"/>
  <c r="Y70" i="2"/>
  <c r="AA74" i="2"/>
  <c r="AA73" i="2"/>
  <c r="AA72" i="2"/>
  <c r="AA71" i="2"/>
  <c r="AA70" i="2"/>
  <c r="AC70" i="2" l="1"/>
  <c r="AC71" i="2"/>
  <c r="AC72" i="2"/>
  <c r="AC73" i="2"/>
  <c r="AC74" i="2"/>
</calcChain>
</file>

<file path=xl/sharedStrings.xml><?xml version="1.0" encoding="utf-8"?>
<sst xmlns="http://schemas.openxmlformats.org/spreadsheetml/2006/main" count="283" uniqueCount="168">
  <si>
    <r>
      <rPr>
        <sz val="14"/>
        <color rgb="FF000000"/>
        <rFont val="Arial"/>
        <family val="2"/>
        <charset val="238"/>
      </rPr>
      <t xml:space="preserve">Mérnökinformatikus mesterképzési szak nappali tagozat tantervi táblája
</t>
    </r>
    <r>
      <rPr>
        <sz val="12"/>
        <color rgb="FF000000"/>
        <rFont val="Arial"/>
        <family val="2"/>
        <charset val="238"/>
      </rPr>
      <t>érvényes 2023.09.01-től</t>
    </r>
  </si>
  <si>
    <t>Szemeszterek</t>
  </si>
  <si>
    <t>Előtanulmány</t>
  </si>
  <si>
    <t>Kód</t>
  </si>
  <si>
    <t>Tantárgy neve</t>
  </si>
  <si>
    <t>Tárgyfelelős</t>
  </si>
  <si>
    <t>Intézet</t>
  </si>
  <si>
    <t>heti óra</t>
  </si>
  <si>
    <t>kredit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</si>
  <si>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</si>
  <si>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</si>
  <si>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</si>
  <si>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</si>
  <si>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</si>
  <si>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</si>
  <si>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</si>
  <si>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</si>
  <si>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</si>
  <si>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Természettudományos alapismeretek (20-30)</t>
  </si>
  <si>
    <t>NSXPP1HMNF</t>
  </si>
  <si>
    <t>Programozási paradigmák és adatszerkezetek *</t>
  </si>
  <si>
    <t>Prof. Dr. Szénási Sándor</t>
  </si>
  <si>
    <t>SZFI</t>
  </si>
  <si>
    <t>v</t>
  </si>
  <si>
    <t>NKXHT1HMNF</t>
  </si>
  <si>
    <t>Hálózati technológiák</t>
  </si>
  <si>
    <t>Balázsné Dr. Kail Eszter</t>
  </si>
  <si>
    <t>KRI</t>
  </si>
  <si>
    <t>NKXAB1HMNF</t>
  </si>
  <si>
    <t>Adatbázis és Big Data technológiák</t>
  </si>
  <si>
    <t>Dr. Fleiner Rita</t>
  </si>
  <si>
    <t>é</t>
  </si>
  <si>
    <t>NMXAM1HMNF</t>
  </si>
  <si>
    <t>Alkalmazott matematika</t>
  </si>
  <si>
    <t>Dr. Szőke Magdolna</t>
  </si>
  <si>
    <t>AMI</t>
  </si>
  <si>
    <t>NBXRI1HMNF</t>
  </si>
  <si>
    <t>Rendszer- és irányításelmélet</t>
  </si>
  <si>
    <t>Prof. Dr. Kovács Levente</t>
  </si>
  <si>
    <t>BMI</t>
  </si>
  <si>
    <t>GTTTS1HMNF</t>
  </si>
  <si>
    <t>Testnevelés I.</t>
  </si>
  <si>
    <t>GTTTS2HMNF</t>
  </si>
  <si>
    <t>Testnevelés II.</t>
  </si>
  <si>
    <t>Gazdasági és humán ismeretek (10-15)</t>
  </si>
  <si>
    <t>NBXPV1HMNF</t>
  </si>
  <si>
    <t>Projektmenedzsment és vállalkozásfejlesztés</t>
  </si>
  <si>
    <t>Dr. Almási Anikó</t>
  </si>
  <si>
    <t>GSXUG1HMNF</t>
  </si>
  <si>
    <t>Üzleti gazdaságtan</t>
  </si>
  <si>
    <t>Dr. Takácsné Prof. Dr. György Katalin</t>
  </si>
  <si>
    <t>Szakmai törzsanyag (15-30)</t>
  </si>
  <si>
    <t>NKXKO1HMNF</t>
  </si>
  <si>
    <t>Korszerű operációs rendszerek</t>
  </si>
  <si>
    <t>Dr. habil Lovas Róbert</t>
  </si>
  <si>
    <t>NBXIB1HMNF</t>
  </si>
  <si>
    <t>Informatikai rendszerek biztonságtechnikája</t>
  </si>
  <si>
    <t>Dr. Póser Valéria</t>
  </si>
  <si>
    <t>NSXSK1HMNF</t>
  </si>
  <si>
    <t>Számítógépes képfeldolgozás és grafika</t>
  </si>
  <si>
    <t>Dr. Vámossy Zoltán</t>
  </si>
  <si>
    <t>NSXSP1HMNF</t>
  </si>
  <si>
    <t>Szoftverfejlesztés párhuzamos architektúrákra</t>
  </si>
  <si>
    <t>NKXFI1HMNF</t>
  </si>
  <si>
    <t>Felhő alapú IoT és Big Data platformok</t>
  </si>
  <si>
    <t>Dr. habil. Lovas Róbert</t>
  </si>
  <si>
    <t>Differenciált szakmai ismeretek (50-60)</t>
  </si>
  <si>
    <t>Kiberorvosi rendszerek specializáció (CMR)</t>
  </si>
  <si>
    <t>NBXSZ1HMNF</t>
  </si>
  <si>
    <t>Szenzormodalitások</t>
  </si>
  <si>
    <t>Prof. Dr. Kozlovszky Miklós</t>
  </si>
  <si>
    <t>NBXCO1HMNF</t>
  </si>
  <si>
    <t>Diagnosztikai célú orvosi képalkotás</t>
  </si>
  <si>
    <t>NBXEI1HMNF</t>
  </si>
  <si>
    <t>Egészségügyi informatikai rendszerek biztonsága</t>
  </si>
  <si>
    <t>NBXEB1HMNF</t>
  </si>
  <si>
    <t>Orvosi vizsgálatok kiértékelésének mérnökinformatikai alapjai</t>
  </si>
  <si>
    <t>Dr. habil. Ferenci Tamás</t>
  </si>
  <si>
    <t>NBXBS1HMNF</t>
  </si>
  <si>
    <t>Biostatisztikai módszerek alkalmazása</t>
  </si>
  <si>
    <t>NBXRO1HMNF</t>
  </si>
  <si>
    <t>Robotika és adattudomány az orvoslásban</t>
  </si>
  <si>
    <t>Dr. Haidegger Tamás</t>
  </si>
  <si>
    <t>Robotika specializáció (ROB)</t>
  </si>
  <si>
    <t>NMXGI1HMNF</t>
  </si>
  <si>
    <t>Gépi intelligencia</t>
  </si>
  <si>
    <t>Prof. Dr. Takács Márta</t>
  </si>
  <si>
    <t>NBXRP1HMNF</t>
  </si>
  <si>
    <t>Robotrendszerek programozása</t>
  </si>
  <si>
    <t>Dr. Galambos Péter</t>
  </si>
  <si>
    <t>NBXKD1HMNF</t>
  </si>
  <si>
    <t>Ipari Robotok Kinematikai és Dinamikai Modellezése</t>
  </si>
  <si>
    <t>NBXAO1HMNF</t>
  </si>
  <si>
    <t>NMXRI1HMNF</t>
  </si>
  <si>
    <t>Robotok irányítása</t>
  </si>
  <si>
    <t>Prof. Dr. Tar József</t>
  </si>
  <si>
    <t>NKXMI1HMNF</t>
  </si>
  <si>
    <t>Magas rendelkezésre állású beágyazott rendszerek</t>
  </si>
  <si>
    <t>Prof. Dr. Molnár András</t>
  </si>
  <si>
    <t>SOC elemző specializáció (SOC)</t>
  </si>
  <si>
    <t>NBXBK1HMNF</t>
  </si>
  <si>
    <t>Bevezetés a kiberbiztonságba - biztonságtudatosság</t>
  </si>
  <si>
    <t>NKXHH1HMNF</t>
  </si>
  <si>
    <t>Haladó hálózati technológiák és biztonságuk</t>
  </si>
  <si>
    <t>NBXHT1HMNF</t>
  </si>
  <si>
    <t>IT megfelelőség, audit és kockázatelemzés</t>
  </si>
  <si>
    <t>NBXSO1HMNF</t>
  </si>
  <si>
    <t xml:space="preserve">Nyílt forráskódú SOC fejlesztés a gyakorlatban I. </t>
  </si>
  <si>
    <t>Vörösné Dr. Bánáti-Baumann Anna</t>
  </si>
  <si>
    <t>NBXSO2HMNF</t>
  </si>
  <si>
    <t>Nyílt forráskódú SOC fejlesztés a gyakorlatban II.</t>
  </si>
  <si>
    <t>NKXMK1HMNF</t>
  </si>
  <si>
    <t xml:space="preserve">MI-alapú megoldások a kibervédelemben </t>
  </si>
  <si>
    <t>Geoinformatika specializáció (GEO) *</t>
  </si>
  <si>
    <t>AGXGIPGMNF</t>
  </si>
  <si>
    <t>Geoinformatikai programozás</t>
  </si>
  <si>
    <t>Dr. Nagy Gábor József</t>
  </si>
  <si>
    <t>AGXTADGMNF</t>
  </si>
  <si>
    <t>Térbeli adatgyűjtés</t>
  </si>
  <si>
    <t>Dr. Tóth Zoltán</t>
  </si>
  <si>
    <t>AGXUAVGMNF</t>
  </si>
  <si>
    <t>UAV technológia alkalmazása</t>
  </si>
  <si>
    <t>Dr. habil. Jancsó Tamás</t>
  </si>
  <si>
    <t>AGXTAVGMNF</t>
  </si>
  <si>
    <t>Távérzékelés</t>
  </si>
  <si>
    <t>Verőné Dr. Wojtaszek Malgorzata</t>
  </si>
  <si>
    <t>AGXGISGMNF</t>
  </si>
  <si>
    <t>Geostatisztika</t>
  </si>
  <si>
    <t>Dr. habil. Molnár Gábor Péter</t>
  </si>
  <si>
    <t>AGXVIZGMNF</t>
  </si>
  <si>
    <t>Geovizualizáció</t>
  </si>
  <si>
    <t>Dr. Pődör Andrea</t>
  </si>
  <si>
    <t>Diplomamunka</t>
  </si>
  <si>
    <t>NDDDM1HMNF</t>
  </si>
  <si>
    <t>Diplomamunka I.</t>
  </si>
  <si>
    <t>DH</t>
  </si>
  <si>
    <t>NDDDM2HMNF</t>
  </si>
  <si>
    <t>Diplomamunka II.</t>
  </si>
  <si>
    <t>NDDDM3HMNF</t>
  </si>
  <si>
    <t>Diplomamunka III.</t>
  </si>
  <si>
    <t>Kritériumtárgy</t>
  </si>
  <si>
    <t>NDIPT1HMNF</t>
  </si>
  <si>
    <t>Patronálás</t>
  </si>
  <si>
    <t>Dr. Vajda István</t>
  </si>
  <si>
    <t>a</t>
  </si>
  <si>
    <t>Szabadon választható tárgyak</t>
  </si>
  <si>
    <t>NKSCC1HMNF</t>
  </si>
  <si>
    <t>Felhőszámítási rendszerek üzemeltetése</t>
  </si>
  <si>
    <t>NBSDK1HMNF</t>
  </si>
  <si>
    <t>Digitális kvantitatív mikroszkópia</t>
  </si>
  <si>
    <t>NBSOK1HMNF</t>
  </si>
  <si>
    <t>Orvosi készülékek gyártmányfejlesztése</t>
  </si>
  <si>
    <t>NBSRA1HMNF</t>
  </si>
  <si>
    <t>Recent Advances in Intelligent Systems</t>
  </si>
  <si>
    <t>GIS projektmenedzsment</t>
  </si>
  <si>
    <t>AGVVTIGMNF</t>
  </si>
  <si>
    <t>Városi térinformatika</t>
  </si>
  <si>
    <t>Követelmények száma (specializáció nélkül):</t>
  </si>
  <si>
    <t>Vizsga (v)</t>
  </si>
  <si>
    <t>Évközi jegy (é)</t>
  </si>
  <si>
    <t>Specializáció nélkül</t>
  </si>
  <si>
    <t>CMR specializációval</t>
  </si>
  <si>
    <t>ROB specializációval</t>
  </si>
  <si>
    <t>SOC specializációval</t>
  </si>
  <si>
    <t>GEO specializációval</t>
  </si>
  <si>
    <t>A záróvizsga tárgyai: a választott specialzáció adott tárgycsoportja</t>
  </si>
  <si>
    <t>A budapesti specializációk évente váltva indulnak.</t>
  </si>
  <si>
    <t>* A Geoinformatika specializáció a Székesfehérvári telephelyen indul.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</si>
</sst>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charset val="238"/>
    </font>
    <font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</font>
    <font>
      <b/>
      <sz val="8"/>
      <name val="Arial CE"/>
      <family val="2"/>
    </font>
    <font>
      <b/>
      <i/>
      <sz val="8"/>
      <name val="Arial CE"/>
    </font>
    <font>
      <sz val="8"/>
      <color rgb="FF000000"/>
      <name val="Arial"/>
      <family val="2"/>
      <charset val="238"/>
    </font>
    <font>
      <sz val="1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 CE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69696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0" fontId="11" fillId="0" borderId="0"/>
  </cellStyleXfs>
  <cellXfs count="198">
    <xf numFmtId="0" fontId="0" fillId="0" borderId="0" xfId="0"/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2" xfId="0" applyFont="1" applyBorder="1"/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/>
    <xf numFmtId="0" fontId="7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3" borderId="28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0" fontId="6" fillId="2" borderId="44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right" vertical="center" wrapText="1"/>
    </xf>
    <xf numFmtId="0" fontId="6" fillId="4" borderId="37" xfId="0" applyFont="1" applyFill="1" applyBorder="1" applyAlignment="1">
      <alignment horizontal="right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vertical="center"/>
    </xf>
    <xf numFmtId="0" fontId="6" fillId="4" borderId="33" xfId="0" applyFont="1" applyFill="1" applyBorder="1" applyAlignment="1">
      <alignment horizontal="right" vertical="center"/>
    </xf>
    <xf numFmtId="0" fontId="6" fillId="0" borderId="40" xfId="0" applyFont="1" applyBorder="1" applyAlignment="1">
      <alignment horizontal="left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left" vertical="center"/>
    </xf>
    <xf numFmtId="0" fontId="4" fillId="0" borderId="35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/>
    </xf>
    <xf numFmtId="0" fontId="6" fillId="0" borderId="33" xfId="1" applyFont="1" applyBorder="1" applyAlignment="1">
      <alignment horizontal="center" vertical="center"/>
    </xf>
    <xf numFmtId="0" fontId="4" fillId="0" borderId="35" xfId="1" applyFont="1" applyBorder="1" applyAlignment="1">
      <alignment horizontal="left" vertical="center" wrapText="1"/>
    </xf>
    <xf numFmtId="0" fontId="4" fillId="0" borderId="36" xfId="1" applyFont="1" applyBorder="1" applyAlignment="1">
      <alignment horizontal="left" vertical="center" wrapText="1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6" fillId="0" borderId="45" xfId="1" applyFont="1" applyBorder="1" applyAlignment="1">
      <alignment horizontal="left" vertical="center"/>
    </xf>
    <xf numFmtId="0" fontId="6" fillId="0" borderId="45" xfId="1" applyFont="1" applyBorder="1" applyAlignment="1">
      <alignment horizontal="center" vertical="center"/>
    </xf>
    <xf numFmtId="0" fontId="4" fillId="0" borderId="46" xfId="1" applyFont="1" applyBorder="1" applyAlignment="1">
      <alignment horizontal="left" vertical="center" wrapText="1"/>
    </xf>
    <xf numFmtId="0" fontId="4" fillId="0" borderId="47" xfId="1" applyFont="1" applyBorder="1" applyAlignment="1">
      <alignment horizontal="left" vertical="center" wrapText="1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/>
    </xf>
    <xf numFmtId="0" fontId="6" fillId="0" borderId="27" xfId="1" applyFont="1" applyBorder="1" applyAlignment="1">
      <alignment horizontal="left" vertical="center"/>
    </xf>
    <xf numFmtId="0" fontId="4" fillId="0" borderId="36" xfId="0" applyFont="1" applyBorder="1" applyAlignment="1">
      <alignment wrapText="1"/>
    </xf>
    <xf numFmtId="0" fontId="4" fillId="0" borderId="33" xfId="0" applyFont="1" applyBorder="1"/>
    <xf numFmtId="0" fontId="4" fillId="0" borderId="39" xfId="0" applyFont="1" applyBorder="1"/>
    <xf numFmtId="0" fontId="4" fillId="0" borderId="40" xfId="0" applyFont="1" applyBorder="1"/>
    <xf numFmtId="0" fontId="4" fillId="0" borderId="33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4" fillId="0" borderId="36" xfId="0" applyFont="1" applyBorder="1"/>
    <xf numFmtId="0" fontId="4" fillId="0" borderId="0" xfId="0" applyFont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right" vertical="center"/>
    </xf>
    <xf numFmtId="0" fontId="6" fillId="2" borderId="40" xfId="0" applyFont="1" applyFill="1" applyBorder="1" applyAlignment="1">
      <alignment horizontal="right" vertical="center"/>
    </xf>
    <xf numFmtId="0" fontId="6" fillId="2" borderId="33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4" fillId="0" borderId="5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6" fillId="0" borderId="47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3" fillId="0" borderId="4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4" fillId="0" borderId="61" xfId="1" applyFont="1" applyBorder="1" applyAlignment="1">
      <alignment horizontal="left" vertical="center" wrapText="1"/>
    </xf>
    <xf numFmtId="0" fontId="6" fillId="2" borderId="62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left" vertical="center" wrapText="1"/>
    </xf>
    <xf numFmtId="0" fontId="6" fillId="0" borderId="34" xfId="1" applyFont="1" applyBorder="1" applyAlignment="1">
      <alignment horizontal="left" vertical="center"/>
    </xf>
    <xf numFmtId="0" fontId="6" fillId="0" borderId="20" xfId="1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80"/>
  <sheetViews>
    <sheetView tabSelected="1" showWhiteSpace="0" zoomScale="115" zoomScaleNormal="115" zoomScaleSheetLayoutView="100" zoomScalePageLayoutView="90" workbookViewId="0">
      <pane xSplit="3" ySplit="5" topLeftCell="D6" activePane="bottomRight" state="frozen"/>
      <selection pane="bottomRight" activeCell="D15" sqref="D15"/>
      <selection pane="bottomLeft"/>
      <selection pane="topRight"/>
    </sheetView>
  </sheetViews>
  <sheetFormatPr defaultColWidth="9.140625" defaultRowHeight="10.15"/>
  <cols>
    <col min="1" max="1" width="4.28515625" style="164" bestFit="1" customWidth="1"/>
    <col min="2" max="2" width="11" style="164" bestFit="1" customWidth="1"/>
    <col min="3" max="3" width="39" style="1" bestFit="1" customWidth="1"/>
    <col min="4" max="4" width="24.42578125" style="1" bestFit="1" customWidth="1"/>
    <col min="5" max="5" width="5.140625" style="1" bestFit="1" customWidth="1"/>
    <col min="6" max="6" width="4.85546875" style="1" customWidth="1"/>
    <col min="7" max="7" width="5.42578125" style="1" customWidth="1"/>
    <col min="8" max="27" width="3.7109375" style="1" customWidth="1"/>
    <col min="28" max="28" width="21" style="1" hidden="1" customWidth="1"/>
    <col min="29" max="29" width="4.5703125" style="164" customWidth="1"/>
    <col min="30" max="30" width="13.140625" style="164" bestFit="1" customWidth="1"/>
    <col min="31" max="31" width="5.5703125" style="1" customWidth="1"/>
    <col min="32" max="32" width="12.28515625" style="1" customWidth="1"/>
    <col min="33" max="33" width="10.42578125" style="1" customWidth="1"/>
    <col min="34" max="257" width="11.42578125" style="1" customWidth="1"/>
    <col min="258" max="16384" width="9.140625" style="1"/>
  </cols>
  <sheetData>
    <row r="1" spans="1:30" ht="29.25" customHeight="1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</row>
    <row r="2" spans="1:30" ht="15" customHeight="1">
      <c r="A2" s="2"/>
      <c r="B2" s="3"/>
      <c r="C2" s="4"/>
      <c r="D2" s="5"/>
      <c r="E2" s="5"/>
      <c r="F2" s="6"/>
      <c r="G2" s="7"/>
      <c r="H2" s="181" t="s">
        <v>1</v>
      </c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3"/>
      <c r="AB2" s="8"/>
      <c r="AC2" s="184"/>
      <c r="AD2" s="186" t="s">
        <v>2</v>
      </c>
    </row>
    <row r="3" spans="1:30" ht="15" customHeight="1">
      <c r="A3" s="188"/>
      <c r="B3" s="190" t="s">
        <v>3</v>
      </c>
      <c r="C3" s="192" t="s">
        <v>4</v>
      </c>
      <c r="D3" s="192" t="s">
        <v>5</v>
      </c>
      <c r="E3" s="166" t="s">
        <v>6</v>
      </c>
      <c r="F3" s="194" t="s">
        <v>7</v>
      </c>
      <c r="G3" s="196" t="s">
        <v>8</v>
      </c>
      <c r="H3" s="175" t="s">
        <v>9</v>
      </c>
      <c r="I3" s="176"/>
      <c r="J3" s="176"/>
      <c r="K3" s="176"/>
      <c r="L3" s="177"/>
      <c r="M3" s="175" t="s">
        <v>10</v>
      </c>
      <c r="N3" s="176"/>
      <c r="O3" s="176"/>
      <c r="P3" s="176"/>
      <c r="Q3" s="177"/>
      <c r="R3" s="178" t="s">
        <v>11</v>
      </c>
      <c r="S3" s="176"/>
      <c r="T3" s="176"/>
      <c r="U3" s="176"/>
      <c r="V3" s="177"/>
      <c r="W3" s="175" t="s">
        <v>12</v>
      </c>
      <c r="X3" s="176"/>
      <c r="Y3" s="176"/>
      <c r="Z3" s="176"/>
      <c r="AA3" s="177"/>
      <c r="AC3" s="185"/>
      <c r="AD3" s="187"/>
    </row>
    <row r="4" spans="1:30" ht="7.15" customHeight="1">
      <c r="A4" s="189"/>
      <c r="B4" s="191"/>
      <c r="C4" s="193"/>
      <c r="D4" s="193"/>
      <c r="E4" s="167"/>
      <c r="F4" s="195"/>
      <c r="G4" s="197"/>
      <c r="H4" s="9" t="s">
        <v>13</v>
      </c>
      <c r="I4" s="10" t="s">
        <v>14</v>
      </c>
      <c r="J4" s="10" t="s">
        <v>15</v>
      </c>
      <c r="K4" s="10" t="s">
        <v>16</v>
      </c>
      <c r="L4" s="11" t="s">
        <v>17</v>
      </c>
      <c r="M4" s="9" t="s">
        <v>13</v>
      </c>
      <c r="N4" s="10" t="s">
        <v>14</v>
      </c>
      <c r="O4" s="10" t="s">
        <v>15</v>
      </c>
      <c r="P4" s="10" t="s">
        <v>16</v>
      </c>
      <c r="Q4" s="11" t="s">
        <v>17</v>
      </c>
      <c r="R4" s="12" t="s">
        <v>13</v>
      </c>
      <c r="S4" s="10" t="s">
        <v>14</v>
      </c>
      <c r="T4" s="10" t="s">
        <v>15</v>
      </c>
      <c r="U4" s="10" t="s">
        <v>16</v>
      </c>
      <c r="V4" s="11" t="s">
        <v>17</v>
      </c>
      <c r="W4" s="9" t="s">
        <v>13</v>
      </c>
      <c r="X4" s="10" t="s">
        <v>14</v>
      </c>
      <c r="Y4" s="10" t="s">
        <v>15</v>
      </c>
      <c r="Z4" s="10" t="s">
        <v>16</v>
      </c>
      <c r="AA4" s="11" t="s">
        <v>17</v>
      </c>
      <c r="AB4" s="13"/>
      <c r="AC4" s="14"/>
      <c r="AD4" s="15" t="s">
        <v>3</v>
      </c>
    </row>
    <row r="5" spans="1:30" s="24" customFormat="1" ht="15" customHeight="1">
      <c r="A5" s="16"/>
      <c r="B5" s="17"/>
      <c r="C5" s="18" t="s">
        <v>18</v>
      </c>
      <c r="D5" s="19"/>
      <c r="E5" s="19"/>
      <c r="F5" s="20">
        <f>SUM(F6:F12)</f>
        <v>23</v>
      </c>
      <c r="G5" s="21">
        <f>SUM(G6:G12)</f>
        <v>25</v>
      </c>
      <c r="H5" s="22">
        <f>SUM(H6:H12)</f>
        <v>7</v>
      </c>
      <c r="I5" s="22">
        <f>SUM(I6:I12)</f>
        <v>1</v>
      </c>
      <c r="J5" s="22">
        <f>SUM(J6:J12)</f>
        <v>6</v>
      </c>
      <c r="K5" s="22"/>
      <c r="L5" s="23">
        <f>SUM(L6:L12)</f>
        <v>15</v>
      </c>
      <c r="M5" s="22">
        <f>SUM(M6:M12)</f>
        <v>5</v>
      </c>
      <c r="N5" s="22">
        <f>SUM(N6:N12)</f>
        <v>2</v>
      </c>
      <c r="O5" s="22">
        <f>SUM(O6:O12)</f>
        <v>2</v>
      </c>
      <c r="P5" s="22"/>
      <c r="Q5" s="23">
        <f>SUM(Q6:Q12)</f>
        <v>10</v>
      </c>
      <c r="R5" s="22">
        <f>SUM(R6:R12)</f>
        <v>0</v>
      </c>
      <c r="S5" s="22">
        <f>SUM(S6:S12)</f>
        <v>0</v>
      </c>
      <c r="T5" s="22">
        <f>SUM(T6:T12)</f>
        <v>0</v>
      </c>
      <c r="U5" s="22"/>
      <c r="V5" s="23">
        <f>SUM(V6:V12)</f>
        <v>0</v>
      </c>
      <c r="W5" s="22">
        <f>SUM(W6:W12)</f>
        <v>0</v>
      </c>
      <c r="X5" s="22">
        <f>SUM(X6:X12)</f>
        <v>0</v>
      </c>
      <c r="Y5" s="22">
        <f>SUM(Y6:Y12)</f>
        <v>0</v>
      </c>
      <c r="Z5" s="22"/>
      <c r="AA5" s="22">
        <f>SUM(AA6:AA12)</f>
        <v>0</v>
      </c>
      <c r="AC5" s="25"/>
      <c r="AD5" s="26"/>
    </row>
    <row r="6" spans="1:30" s="24" customFormat="1" ht="15" customHeight="1">
      <c r="A6" s="27">
        <v>1</v>
      </c>
      <c r="B6" s="28" t="s">
        <v>19</v>
      </c>
      <c r="C6" s="29" t="s">
        <v>20</v>
      </c>
      <c r="D6" s="30" t="s">
        <v>21</v>
      </c>
      <c r="E6" s="30" t="s">
        <v>22</v>
      </c>
      <c r="F6" s="31">
        <f t="shared" ref="F6:F12" si="0">SUM(H6:J6)+SUM(M6:O6)+SUM(R6:T6)+SUM(W6:Y6)</f>
        <v>5</v>
      </c>
      <c r="G6" s="32">
        <f t="shared" ref="G6:G12" si="1">L6+Q6+V6+AA6</f>
        <v>5</v>
      </c>
      <c r="H6" s="33">
        <v>3</v>
      </c>
      <c r="I6" s="34">
        <v>0</v>
      </c>
      <c r="J6" s="34">
        <v>2</v>
      </c>
      <c r="K6" s="34" t="s">
        <v>23</v>
      </c>
      <c r="L6" s="35">
        <v>5</v>
      </c>
      <c r="M6" s="33"/>
      <c r="N6" s="34"/>
      <c r="O6" s="34"/>
      <c r="P6" s="34"/>
      <c r="Q6" s="35"/>
      <c r="R6" s="36"/>
      <c r="S6" s="37"/>
      <c r="T6" s="37"/>
      <c r="U6" s="37"/>
      <c r="V6" s="38"/>
      <c r="W6" s="39"/>
      <c r="X6" s="37"/>
      <c r="Y6" s="37"/>
      <c r="Z6" s="37"/>
      <c r="AA6" s="38"/>
      <c r="AC6" s="40"/>
      <c r="AD6" s="165"/>
    </row>
    <row r="7" spans="1:30" s="24" customFormat="1" ht="15" customHeight="1">
      <c r="A7" s="27">
        <v>2</v>
      </c>
      <c r="B7" s="28" t="s">
        <v>24</v>
      </c>
      <c r="C7" s="29" t="s">
        <v>25</v>
      </c>
      <c r="D7" s="30" t="s">
        <v>26</v>
      </c>
      <c r="E7" s="30" t="s">
        <v>27</v>
      </c>
      <c r="F7" s="31">
        <f t="shared" si="0"/>
        <v>4</v>
      </c>
      <c r="G7" s="32">
        <f t="shared" si="1"/>
        <v>4</v>
      </c>
      <c r="H7" s="42">
        <v>2</v>
      </c>
      <c r="I7" s="43">
        <v>0</v>
      </c>
      <c r="J7" s="43">
        <v>2</v>
      </c>
      <c r="K7" s="43" t="s">
        <v>23</v>
      </c>
      <c r="L7" s="44">
        <v>4</v>
      </c>
      <c r="M7" s="37"/>
      <c r="N7" s="37"/>
      <c r="O7" s="37"/>
      <c r="P7" s="37"/>
      <c r="Q7" s="38"/>
      <c r="R7" s="45"/>
      <c r="S7" s="34"/>
      <c r="T7" s="34"/>
      <c r="U7" s="34"/>
      <c r="V7" s="35"/>
      <c r="W7" s="46"/>
      <c r="X7" s="47"/>
      <c r="Y7" s="47"/>
      <c r="Z7" s="47"/>
      <c r="AA7" s="48"/>
      <c r="AC7" s="49"/>
      <c r="AD7" s="41"/>
    </row>
    <row r="8" spans="1:30" s="24" customFormat="1" ht="15" customHeight="1">
      <c r="A8" s="27">
        <v>3</v>
      </c>
      <c r="B8" s="28" t="s">
        <v>28</v>
      </c>
      <c r="C8" s="29" t="s">
        <v>29</v>
      </c>
      <c r="D8" s="30" t="s">
        <v>30</v>
      </c>
      <c r="E8" s="30" t="s">
        <v>27</v>
      </c>
      <c r="F8" s="31">
        <f t="shared" si="0"/>
        <v>4</v>
      </c>
      <c r="G8" s="32">
        <f t="shared" si="1"/>
        <v>5</v>
      </c>
      <c r="H8" s="39">
        <v>2</v>
      </c>
      <c r="I8" s="37">
        <v>0</v>
      </c>
      <c r="J8" s="37">
        <v>2</v>
      </c>
      <c r="K8" s="37" t="s">
        <v>31</v>
      </c>
      <c r="L8" s="38">
        <v>5</v>
      </c>
      <c r="M8" s="36"/>
      <c r="N8" s="37"/>
      <c r="O8" s="37"/>
      <c r="P8" s="37"/>
      <c r="Q8" s="38"/>
      <c r="R8" s="36"/>
      <c r="S8" s="37"/>
      <c r="T8" s="37"/>
      <c r="U8" s="37"/>
      <c r="V8" s="38"/>
      <c r="W8" s="39"/>
      <c r="X8" s="37"/>
      <c r="Y8" s="37"/>
      <c r="Z8" s="37"/>
      <c r="AA8" s="38"/>
      <c r="AC8" s="49"/>
      <c r="AD8" s="50"/>
    </row>
    <row r="9" spans="1:30" s="24" customFormat="1" ht="15" customHeight="1">
      <c r="A9" s="51">
        <v>4</v>
      </c>
      <c r="B9" s="28" t="s">
        <v>32</v>
      </c>
      <c r="C9" s="52" t="s">
        <v>33</v>
      </c>
      <c r="D9" s="53" t="s">
        <v>34</v>
      </c>
      <c r="E9" s="53" t="s">
        <v>35</v>
      </c>
      <c r="F9" s="31">
        <f t="shared" si="0"/>
        <v>4</v>
      </c>
      <c r="G9" s="32">
        <f t="shared" si="1"/>
        <v>4</v>
      </c>
      <c r="H9" s="54"/>
      <c r="I9" s="55"/>
      <c r="J9" s="55"/>
      <c r="K9" s="55"/>
      <c r="L9" s="56"/>
      <c r="M9" s="54">
        <v>3</v>
      </c>
      <c r="N9" s="55">
        <v>1</v>
      </c>
      <c r="O9" s="55">
        <v>0</v>
      </c>
      <c r="P9" s="55" t="s">
        <v>23</v>
      </c>
      <c r="Q9" s="56">
        <v>4</v>
      </c>
      <c r="R9" s="51"/>
      <c r="S9" s="57"/>
      <c r="T9" s="57"/>
      <c r="U9" s="57"/>
      <c r="V9" s="58"/>
      <c r="W9" s="59"/>
      <c r="X9" s="57"/>
      <c r="Y9" s="57"/>
      <c r="Z9" s="57"/>
      <c r="AA9" s="58"/>
      <c r="AC9" s="40"/>
      <c r="AD9" s="41"/>
    </row>
    <row r="10" spans="1:30" s="24" customFormat="1" ht="15" customHeight="1">
      <c r="A10" s="27">
        <v>5</v>
      </c>
      <c r="B10" s="28" t="s">
        <v>36</v>
      </c>
      <c r="C10" s="29" t="s">
        <v>37</v>
      </c>
      <c r="D10" s="30" t="s">
        <v>38</v>
      </c>
      <c r="E10" s="30" t="s">
        <v>39</v>
      </c>
      <c r="F10" s="31">
        <f t="shared" si="0"/>
        <v>4</v>
      </c>
      <c r="G10" s="32">
        <f t="shared" si="1"/>
        <v>5</v>
      </c>
      <c r="H10" s="33"/>
      <c r="I10" s="34"/>
      <c r="J10" s="34"/>
      <c r="K10" s="34"/>
      <c r="L10" s="35"/>
      <c r="M10" s="33">
        <v>2</v>
      </c>
      <c r="N10" s="34">
        <v>0</v>
      </c>
      <c r="O10" s="34">
        <v>2</v>
      </c>
      <c r="P10" s="34" t="s">
        <v>23</v>
      </c>
      <c r="Q10" s="35">
        <v>5</v>
      </c>
      <c r="R10" s="36"/>
      <c r="S10" s="37"/>
      <c r="T10" s="37"/>
      <c r="U10" s="37"/>
      <c r="V10" s="38"/>
      <c r="W10" s="39"/>
      <c r="X10" s="37"/>
      <c r="Y10" s="37"/>
      <c r="Z10" s="37"/>
      <c r="AA10" s="38"/>
      <c r="AC10" s="40"/>
      <c r="AD10" s="41"/>
    </row>
    <row r="11" spans="1:30" s="24" customFormat="1" ht="15" customHeight="1">
      <c r="A11" s="51">
        <v>6</v>
      </c>
      <c r="B11" s="28" t="s">
        <v>40</v>
      </c>
      <c r="C11" s="29" t="s">
        <v>41</v>
      </c>
      <c r="D11" s="30"/>
      <c r="E11" s="30"/>
      <c r="F11" s="31">
        <f t="shared" si="0"/>
        <v>1</v>
      </c>
      <c r="G11" s="32">
        <f t="shared" si="1"/>
        <v>1</v>
      </c>
      <c r="H11" s="33">
        <v>0</v>
      </c>
      <c r="I11" s="34">
        <v>1</v>
      </c>
      <c r="J11" s="34">
        <v>0</v>
      </c>
      <c r="K11" s="34" t="s">
        <v>31</v>
      </c>
      <c r="L11" s="35">
        <v>1</v>
      </c>
      <c r="M11" s="33"/>
      <c r="N11" s="34"/>
      <c r="O11" s="34"/>
      <c r="P11" s="34"/>
      <c r="Q11" s="35"/>
      <c r="R11" s="39"/>
      <c r="S11" s="37"/>
      <c r="T11" s="37"/>
      <c r="U11" s="37"/>
      <c r="V11" s="38"/>
      <c r="W11" s="39"/>
      <c r="X11" s="37"/>
      <c r="Y11" s="37"/>
      <c r="Z11" s="37"/>
      <c r="AA11" s="38"/>
      <c r="AC11" s="40"/>
      <c r="AD11" s="41"/>
    </row>
    <row r="12" spans="1:30" s="24" customFormat="1" ht="15" customHeight="1">
      <c r="A12" s="27">
        <v>7</v>
      </c>
      <c r="B12" s="28" t="s">
        <v>42</v>
      </c>
      <c r="C12" s="29" t="s">
        <v>43</v>
      </c>
      <c r="D12" s="30"/>
      <c r="E12" s="30"/>
      <c r="F12" s="31">
        <f t="shared" si="0"/>
        <v>1</v>
      </c>
      <c r="G12" s="32">
        <f t="shared" si="1"/>
        <v>1</v>
      </c>
      <c r="H12" s="33"/>
      <c r="I12" s="34"/>
      <c r="J12" s="34"/>
      <c r="K12" s="34"/>
      <c r="L12" s="35"/>
      <c r="M12" s="33">
        <v>0</v>
      </c>
      <c r="N12" s="34">
        <v>1</v>
      </c>
      <c r="O12" s="34">
        <v>0</v>
      </c>
      <c r="P12" s="34" t="s">
        <v>31</v>
      </c>
      <c r="Q12" s="35">
        <v>1</v>
      </c>
      <c r="R12" s="39"/>
      <c r="S12" s="37"/>
      <c r="T12" s="37"/>
      <c r="U12" s="37"/>
      <c r="V12" s="38"/>
      <c r="W12" s="39"/>
      <c r="X12" s="37"/>
      <c r="Y12" s="37"/>
      <c r="Z12" s="37"/>
      <c r="AA12" s="38"/>
      <c r="AC12" s="40"/>
      <c r="AD12" s="41"/>
    </row>
    <row r="13" spans="1:30" s="24" customFormat="1" ht="15" customHeight="1">
      <c r="A13" s="27"/>
      <c r="B13" s="28"/>
      <c r="C13" s="60" t="s">
        <v>44</v>
      </c>
      <c r="D13" s="61"/>
      <c r="E13" s="61"/>
      <c r="F13" s="62">
        <f>SUM(F14:F15)</f>
        <v>8</v>
      </c>
      <c r="G13" s="21">
        <f>SUM(G14:G15)</f>
        <v>10</v>
      </c>
      <c r="H13" s="64">
        <f>SUM(H14:H15)</f>
        <v>2</v>
      </c>
      <c r="I13" s="65">
        <f>SUM(I14:I15)</f>
        <v>2</v>
      </c>
      <c r="J13" s="65">
        <f>SUM(J14:J15)</f>
        <v>0</v>
      </c>
      <c r="K13" s="65"/>
      <c r="L13" s="66">
        <f>SUM(L14:L15)</f>
        <v>5</v>
      </c>
      <c r="M13" s="64">
        <f>SUM(M14:M15)</f>
        <v>0</v>
      </c>
      <c r="N13" s="65">
        <f>SUM(N14:N15)</f>
        <v>0</v>
      </c>
      <c r="O13" s="65">
        <f>SUM(O14:O15)</f>
        <v>0</v>
      </c>
      <c r="P13" s="65"/>
      <c r="Q13" s="66">
        <f>SUM(Q14:Q15)</f>
        <v>0</v>
      </c>
      <c r="R13" s="64">
        <f>SUM(R14:R15)</f>
        <v>2</v>
      </c>
      <c r="S13" s="65">
        <f>SUM(S14:S15)</f>
        <v>2</v>
      </c>
      <c r="T13" s="65">
        <f>SUM(T14:T15)</f>
        <v>0</v>
      </c>
      <c r="U13" s="65"/>
      <c r="V13" s="66">
        <f>SUM(V14:V15)</f>
        <v>5</v>
      </c>
      <c r="W13" s="64">
        <f>SUM(W14:W15)</f>
        <v>0</v>
      </c>
      <c r="X13" s="65">
        <f>SUM(X14:X15)</f>
        <v>0</v>
      </c>
      <c r="Y13" s="65">
        <f>SUM(Y14:Y15)</f>
        <v>0</v>
      </c>
      <c r="Z13" s="65"/>
      <c r="AA13" s="66">
        <f>SUM(AA14:AA15)</f>
        <v>0</v>
      </c>
      <c r="AC13" s="67"/>
      <c r="AD13" s="68"/>
    </row>
    <row r="14" spans="1:30" s="24" customFormat="1" ht="15" customHeight="1">
      <c r="A14" s="27">
        <v>8</v>
      </c>
      <c r="B14" s="28" t="s">
        <v>45</v>
      </c>
      <c r="C14" s="29" t="s">
        <v>46</v>
      </c>
      <c r="D14" s="30" t="s">
        <v>47</v>
      </c>
      <c r="E14" s="30" t="s">
        <v>39</v>
      </c>
      <c r="F14" s="31">
        <f>SUM(H14:J14)+SUM(M14:O14)+SUM(R14:T14)+SUM(W14:Y14)</f>
        <v>4</v>
      </c>
      <c r="G14" s="32">
        <f>L14+Q14+V14+AA14</f>
        <v>5</v>
      </c>
      <c r="H14" s="39">
        <v>2</v>
      </c>
      <c r="I14" s="37">
        <v>2</v>
      </c>
      <c r="J14" s="37">
        <v>0</v>
      </c>
      <c r="K14" s="37" t="s">
        <v>31</v>
      </c>
      <c r="L14" s="38">
        <v>5</v>
      </c>
      <c r="M14" s="33"/>
      <c r="N14" s="34"/>
      <c r="O14" s="34"/>
      <c r="P14" s="34"/>
      <c r="Q14" s="35"/>
      <c r="R14" s="36"/>
      <c r="S14" s="37"/>
      <c r="T14" s="37"/>
      <c r="U14" s="37"/>
      <c r="V14" s="38"/>
      <c r="W14" s="33"/>
      <c r="X14" s="34"/>
      <c r="Y14" s="34"/>
      <c r="Z14" s="34"/>
      <c r="AA14" s="34"/>
      <c r="AC14" s="40"/>
      <c r="AD14" s="69"/>
    </row>
    <row r="15" spans="1:30" s="24" customFormat="1" ht="15" customHeight="1">
      <c r="A15" s="27">
        <v>9</v>
      </c>
      <c r="B15" s="28" t="s">
        <v>48</v>
      </c>
      <c r="C15" s="29" t="s">
        <v>49</v>
      </c>
      <c r="D15" s="30" t="s">
        <v>50</v>
      </c>
      <c r="E15" s="30"/>
      <c r="F15" s="31">
        <f>SUM(H15:J15)+SUM(M15:O15)+SUM(R15:T15)+SUM(W15:Y15)</f>
        <v>4</v>
      </c>
      <c r="G15" s="32">
        <f>L15+Q15+V15+AA15</f>
        <v>5</v>
      </c>
      <c r="H15" s="33"/>
      <c r="I15" s="34"/>
      <c r="J15" s="34"/>
      <c r="K15" s="34"/>
      <c r="L15" s="35"/>
      <c r="M15" s="39"/>
      <c r="N15" s="37"/>
      <c r="O15" s="37"/>
      <c r="P15" s="37"/>
      <c r="Q15" s="38"/>
      <c r="R15" s="45">
        <v>2</v>
      </c>
      <c r="S15" s="34">
        <v>2</v>
      </c>
      <c r="T15" s="34">
        <v>0</v>
      </c>
      <c r="U15" s="34" t="s">
        <v>31</v>
      </c>
      <c r="V15" s="35">
        <v>5</v>
      </c>
      <c r="W15" s="39"/>
      <c r="X15" s="37"/>
      <c r="Y15" s="37"/>
      <c r="Z15" s="37"/>
      <c r="AA15" s="38"/>
      <c r="AC15" s="40"/>
      <c r="AD15" s="41"/>
    </row>
    <row r="16" spans="1:30" s="24" customFormat="1" ht="15" customHeight="1">
      <c r="A16" s="27"/>
      <c r="B16" s="28"/>
      <c r="C16" s="70" t="s">
        <v>51</v>
      </c>
      <c r="D16" s="71"/>
      <c r="E16" s="71"/>
      <c r="F16" s="72">
        <f>SUM(F17:F21)</f>
        <v>21</v>
      </c>
      <c r="G16" s="63">
        <f>SUM(G17:G21)</f>
        <v>23</v>
      </c>
      <c r="H16" s="64">
        <f>SUM(H17:H21)</f>
        <v>2</v>
      </c>
      <c r="I16" s="64">
        <f>SUM(I17:I21)</f>
        <v>0</v>
      </c>
      <c r="J16" s="64">
        <f>SUM(J17:J21)</f>
        <v>3</v>
      </c>
      <c r="K16" s="64"/>
      <c r="L16" s="66">
        <f>SUM(L17:L21)</f>
        <v>5</v>
      </c>
      <c r="M16" s="64">
        <f>SUM(M17:M21)</f>
        <v>4</v>
      </c>
      <c r="N16" s="64">
        <f>SUM(N17:N21)</f>
        <v>0</v>
      </c>
      <c r="O16" s="64">
        <f>SUM(O17:O21)</f>
        <v>4</v>
      </c>
      <c r="P16" s="64"/>
      <c r="Q16" s="66">
        <f>SUM(Q17:Q21)</f>
        <v>9</v>
      </c>
      <c r="R16" s="64">
        <f>SUM(R17:R21)</f>
        <v>2</v>
      </c>
      <c r="S16" s="64">
        <f>SUM(S17:S21)</f>
        <v>0</v>
      </c>
      <c r="T16" s="64">
        <f>SUM(T17:T21)</f>
        <v>2</v>
      </c>
      <c r="U16" s="64"/>
      <c r="V16" s="66">
        <f>SUM(V17:V21)</f>
        <v>5</v>
      </c>
      <c r="W16" s="64">
        <f>SUM(W17:W21)</f>
        <v>2</v>
      </c>
      <c r="X16" s="64">
        <f>SUM(X17:X21)</f>
        <v>0</v>
      </c>
      <c r="Y16" s="64">
        <f>SUM(Y17:Y21)</f>
        <v>2</v>
      </c>
      <c r="Z16" s="64"/>
      <c r="AA16" s="64">
        <f>SUM(AA17:AA21)</f>
        <v>4</v>
      </c>
      <c r="AC16" s="67"/>
      <c r="AD16" s="68"/>
    </row>
    <row r="17" spans="1:30" s="24" customFormat="1" ht="15" customHeight="1">
      <c r="A17" s="27">
        <v>10</v>
      </c>
      <c r="B17" s="28" t="s">
        <v>52</v>
      </c>
      <c r="C17" s="29" t="s">
        <v>53</v>
      </c>
      <c r="D17" s="30" t="s">
        <v>54</v>
      </c>
      <c r="E17" s="30" t="s">
        <v>27</v>
      </c>
      <c r="F17" s="31">
        <f>SUM(H17:J17)+SUM(M17:O17)+SUM(R17:T17)+SUM(W17:Y17)</f>
        <v>5</v>
      </c>
      <c r="G17" s="32">
        <f>L17+Q17+V17+AA17</f>
        <v>5</v>
      </c>
      <c r="H17" s="42">
        <v>2</v>
      </c>
      <c r="I17" s="43">
        <v>0</v>
      </c>
      <c r="J17" s="43">
        <v>3</v>
      </c>
      <c r="K17" s="43" t="s">
        <v>23</v>
      </c>
      <c r="L17" s="44">
        <v>5</v>
      </c>
      <c r="M17" s="37"/>
      <c r="N17" s="37"/>
      <c r="O17" s="37"/>
      <c r="P17" s="37"/>
      <c r="Q17" s="38"/>
      <c r="R17" s="45"/>
      <c r="S17" s="34"/>
      <c r="T17" s="34"/>
      <c r="U17" s="34"/>
      <c r="V17" s="35"/>
      <c r="W17" s="46"/>
      <c r="X17" s="47"/>
      <c r="Y17" s="47"/>
      <c r="Z17" s="47"/>
      <c r="AA17" s="48"/>
      <c r="AC17" s="49"/>
      <c r="AD17" s="41"/>
    </row>
    <row r="18" spans="1:30" s="24" customFormat="1" ht="15" customHeight="1">
      <c r="A18" s="27">
        <v>11</v>
      </c>
      <c r="B18" s="28" t="s">
        <v>55</v>
      </c>
      <c r="C18" s="29" t="s">
        <v>56</v>
      </c>
      <c r="D18" s="30" t="s">
        <v>57</v>
      </c>
      <c r="E18" s="30" t="s">
        <v>39</v>
      </c>
      <c r="F18" s="31">
        <f>SUM(H18:J18)+SUM(M18:O18)+SUM(R18:T18)+SUM(W18:Y18)</f>
        <v>4</v>
      </c>
      <c r="G18" s="32">
        <f>L18+Q18+V18+AA18</f>
        <v>5</v>
      </c>
      <c r="H18" s="42"/>
      <c r="I18" s="43"/>
      <c r="J18" s="43"/>
      <c r="K18" s="43"/>
      <c r="L18" s="44"/>
      <c r="M18" s="42">
        <v>2</v>
      </c>
      <c r="N18" s="43">
        <v>0</v>
      </c>
      <c r="O18" s="43">
        <v>2</v>
      </c>
      <c r="P18" s="43" t="s">
        <v>23</v>
      </c>
      <c r="Q18" s="44">
        <v>5</v>
      </c>
      <c r="R18" s="42"/>
      <c r="S18" s="43"/>
      <c r="T18" s="43"/>
      <c r="U18" s="43"/>
      <c r="V18" s="44"/>
      <c r="W18" s="42"/>
      <c r="X18" s="43"/>
      <c r="Y18" s="43"/>
      <c r="Z18" s="43"/>
      <c r="AA18" s="44"/>
      <c r="AC18" s="49"/>
      <c r="AD18" s="41"/>
    </row>
    <row r="19" spans="1:30" s="24" customFormat="1" ht="15" customHeight="1">
      <c r="A19" s="27">
        <v>12</v>
      </c>
      <c r="B19" s="28" t="s">
        <v>58</v>
      </c>
      <c r="C19" s="29" t="s">
        <v>59</v>
      </c>
      <c r="D19" s="30" t="s">
        <v>60</v>
      </c>
      <c r="E19" s="30" t="s">
        <v>22</v>
      </c>
      <c r="F19" s="31">
        <f>SUM(H19:J19)+SUM(M19:O19)+SUM(R19:T19)+SUM(W19:Y19)</f>
        <v>4</v>
      </c>
      <c r="G19" s="32">
        <f>L19+Q19+V19+AA19</f>
        <v>5</v>
      </c>
      <c r="H19" s="39"/>
      <c r="I19" s="37"/>
      <c r="J19" s="37"/>
      <c r="K19" s="37"/>
      <c r="L19" s="38"/>
      <c r="M19" s="33"/>
      <c r="N19" s="34"/>
      <c r="O19" s="34"/>
      <c r="P19" s="34"/>
      <c r="Q19" s="35"/>
      <c r="R19" s="33">
        <v>2</v>
      </c>
      <c r="S19" s="34">
        <v>0</v>
      </c>
      <c r="T19" s="34">
        <v>2</v>
      </c>
      <c r="U19" s="34" t="s">
        <v>31</v>
      </c>
      <c r="V19" s="35">
        <v>5</v>
      </c>
      <c r="W19" s="33"/>
      <c r="X19" s="34"/>
      <c r="Y19" s="34"/>
      <c r="Z19" s="34"/>
      <c r="AA19" s="35"/>
      <c r="AC19" s="49"/>
      <c r="AD19" s="50"/>
    </row>
    <row r="20" spans="1:30" s="24" customFormat="1" ht="15" customHeight="1">
      <c r="A20" s="27">
        <v>13</v>
      </c>
      <c r="B20" s="28" t="s">
        <v>61</v>
      </c>
      <c r="C20" s="29" t="s">
        <v>62</v>
      </c>
      <c r="D20" s="30" t="s">
        <v>60</v>
      </c>
      <c r="E20" s="30" t="s">
        <v>22</v>
      </c>
      <c r="F20" s="31">
        <f>SUM(H20:J20)+SUM(M20:O20)+SUM(R20:T20)+SUM(W20:Y20)</f>
        <v>4</v>
      </c>
      <c r="G20" s="32">
        <f>L20+Q20+V20+AA20</f>
        <v>4</v>
      </c>
      <c r="H20" s="39"/>
      <c r="I20" s="37"/>
      <c r="J20" s="37"/>
      <c r="K20" s="37"/>
      <c r="L20" s="38"/>
      <c r="M20" s="39"/>
      <c r="N20" s="37"/>
      <c r="O20" s="37"/>
      <c r="P20" s="37"/>
      <c r="Q20" s="38"/>
      <c r="R20" s="39"/>
      <c r="S20" s="37"/>
      <c r="T20" s="37"/>
      <c r="U20" s="37"/>
      <c r="V20" s="38"/>
      <c r="W20" s="39">
        <v>2</v>
      </c>
      <c r="X20" s="37">
        <v>0</v>
      </c>
      <c r="Y20" s="37">
        <v>2</v>
      </c>
      <c r="Z20" s="37" t="s">
        <v>31</v>
      </c>
      <c r="AA20" s="38">
        <v>4</v>
      </c>
      <c r="AC20" s="27"/>
      <c r="AD20" s="50"/>
    </row>
    <row r="21" spans="1:30" s="24" customFormat="1" ht="15" customHeight="1">
      <c r="A21" s="27">
        <v>14</v>
      </c>
      <c r="B21" s="28" t="s">
        <v>63</v>
      </c>
      <c r="C21" s="29" t="s">
        <v>64</v>
      </c>
      <c r="D21" s="30" t="s">
        <v>65</v>
      </c>
      <c r="E21" s="30" t="s">
        <v>27</v>
      </c>
      <c r="F21" s="31">
        <f>SUM(H21:J21)+SUM(M21:O21)+SUM(R21:T21)+SUM(W21:Y21)</f>
        <v>4</v>
      </c>
      <c r="G21" s="32">
        <f>L21+Q21+V21+AA21</f>
        <v>4</v>
      </c>
      <c r="H21" s="39"/>
      <c r="I21" s="37"/>
      <c r="J21" s="37"/>
      <c r="K21" s="37"/>
      <c r="L21" s="38"/>
      <c r="M21" s="33">
        <v>2</v>
      </c>
      <c r="N21" s="34">
        <v>0</v>
      </c>
      <c r="O21" s="34">
        <v>2</v>
      </c>
      <c r="P21" s="34" t="s">
        <v>31</v>
      </c>
      <c r="Q21" s="38">
        <v>4</v>
      </c>
      <c r="R21" s="33"/>
      <c r="S21" s="34"/>
      <c r="T21" s="34"/>
      <c r="U21" s="34"/>
      <c r="V21" s="38"/>
      <c r="W21" s="33"/>
      <c r="X21" s="34"/>
      <c r="Y21" s="34"/>
      <c r="Z21" s="34"/>
      <c r="AA21" s="38"/>
      <c r="AC21" s="27"/>
      <c r="AD21" s="73"/>
    </row>
    <row r="22" spans="1:30" s="24" customFormat="1" ht="15" customHeight="1">
      <c r="A22" s="27"/>
      <c r="B22" s="28"/>
      <c r="C22" s="60" t="s">
        <v>66</v>
      </c>
      <c r="D22" s="61"/>
      <c r="E22" s="61"/>
      <c r="F22" s="72"/>
      <c r="G22" s="63">
        <f>SUM(Q22,V22,AA22,G51)</f>
        <v>54</v>
      </c>
      <c r="H22" s="74"/>
      <c r="I22" s="75"/>
      <c r="J22" s="75"/>
      <c r="K22" s="75"/>
      <c r="L22" s="76"/>
      <c r="M22" s="74"/>
      <c r="N22" s="75"/>
      <c r="O22" s="75"/>
      <c r="P22" s="75"/>
      <c r="Q22" s="76">
        <v>4</v>
      </c>
      <c r="R22" s="77"/>
      <c r="S22" s="75"/>
      <c r="T22" s="75"/>
      <c r="U22" s="75"/>
      <c r="V22" s="76">
        <v>11</v>
      </c>
      <c r="W22" s="74"/>
      <c r="X22" s="75"/>
      <c r="Y22" s="75"/>
      <c r="Z22" s="75"/>
      <c r="AA22" s="76">
        <v>9</v>
      </c>
      <c r="AC22" s="78"/>
      <c r="AD22" s="79"/>
    </row>
    <row r="23" spans="1:30" s="24" customFormat="1" ht="15" customHeight="1">
      <c r="A23" s="27"/>
      <c r="B23" s="28"/>
      <c r="C23" s="60" t="s">
        <v>67</v>
      </c>
      <c r="D23" s="61"/>
      <c r="E23" s="61"/>
      <c r="F23" s="72">
        <f>SUM(F24:F29)</f>
        <v>20</v>
      </c>
      <c r="G23" s="63">
        <f>SUM(G24:G29)</f>
        <v>24</v>
      </c>
      <c r="H23" s="64">
        <f>SUM(H24:H29)</f>
        <v>0</v>
      </c>
      <c r="I23" s="64">
        <f>SUM(I24:I29)</f>
        <v>0</v>
      </c>
      <c r="J23" s="64">
        <f>SUM(J24:J29)</f>
        <v>0</v>
      </c>
      <c r="K23" s="64"/>
      <c r="L23" s="66">
        <f>SUM(L24:L29)</f>
        <v>0</v>
      </c>
      <c r="M23" s="64">
        <f>SUM(M24:M29)</f>
        <v>2</v>
      </c>
      <c r="N23" s="64">
        <f>SUM(N24:N29)</f>
        <v>0</v>
      </c>
      <c r="O23" s="64">
        <f>SUM(O24:O29)</f>
        <v>1</v>
      </c>
      <c r="P23" s="64"/>
      <c r="Q23" s="66">
        <f>SUM(Q24:Q29)</f>
        <v>4</v>
      </c>
      <c r="R23" s="64">
        <f>SUM(R24:R29)</f>
        <v>5</v>
      </c>
      <c r="S23" s="64">
        <f>SUM(S24:S29)</f>
        <v>0</v>
      </c>
      <c r="T23" s="64">
        <f>SUM(T24:T29)</f>
        <v>5</v>
      </c>
      <c r="U23" s="64"/>
      <c r="V23" s="66">
        <f>SUM(V24:V29)</f>
        <v>12</v>
      </c>
      <c r="W23" s="64">
        <f>SUM(W24:W29)</f>
        <v>5</v>
      </c>
      <c r="X23" s="64">
        <f>SUM(X24:X29)</f>
        <v>0</v>
      </c>
      <c r="Y23" s="64">
        <f>SUM(Y24:Y29)</f>
        <v>2</v>
      </c>
      <c r="Z23" s="64"/>
      <c r="AA23" s="64">
        <f>SUM(AA24:AA29)</f>
        <v>8</v>
      </c>
      <c r="AC23" s="78"/>
      <c r="AD23" s="79"/>
    </row>
    <row r="24" spans="1:30" s="24" customFormat="1" ht="15.75" customHeight="1">
      <c r="A24" s="27">
        <v>15</v>
      </c>
      <c r="B24" s="28" t="s">
        <v>68</v>
      </c>
      <c r="C24" s="80" t="s">
        <v>69</v>
      </c>
      <c r="D24" s="30" t="s">
        <v>70</v>
      </c>
      <c r="E24" s="30" t="s">
        <v>39</v>
      </c>
      <c r="F24" s="31">
        <f t="shared" ref="F24:F29" si="2">SUM(H24:J24)+SUM(M24:O24)+SUM(R24:T24)+SUM(W24:Y24)</f>
        <v>3</v>
      </c>
      <c r="G24" s="32">
        <f t="shared" ref="G24:G29" si="3">L24+Q24+V24+AA24</f>
        <v>4</v>
      </c>
      <c r="H24" s="39"/>
      <c r="I24" s="37"/>
      <c r="J24" s="37"/>
      <c r="K24" s="37"/>
      <c r="L24" s="38"/>
      <c r="M24" s="36">
        <v>2</v>
      </c>
      <c r="N24" s="37">
        <v>0</v>
      </c>
      <c r="O24" s="37">
        <v>1</v>
      </c>
      <c r="P24" s="37" t="s">
        <v>31</v>
      </c>
      <c r="Q24" s="38">
        <v>4</v>
      </c>
      <c r="R24" s="36"/>
      <c r="S24" s="37"/>
      <c r="T24" s="37"/>
      <c r="U24" s="37"/>
      <c r="V24" s="38"/>
      <c r="W24" s="39"/>
      <c r="X24" s="37"/>
      <c r="Y24" s="37"/>
      <c r="Z24" s="37"/>
      <c r="AA24" s="38"/>
      <c r="AC24" s="47"/>
      <c r="AD24" s="73"/>
    </row>
    <row r="25" spans="1:30" s="24" customFormat="1" ht="14.25" customHeight="1">
      <c r="A25" s="27">
        <v>16</v>
      </c>
      <c r="B25" s="28" t="s">
        <v>71</v>
      </c>
      <c r="C25" s="80" t="s">
        <v>72</v>
      </c>
      <c r="D25" s="30" t="s">
        <v>70</v>
      </c>
      <c r="E25" s="30" t="s">
        <v>39</v>
      </c>
      <c r="F25" s="31">
        <f t="shared" si="2"/>
        <v>4</v>
      </c>
      <c r="G25" s="32">
        <f t="shared" si="3"/>
        <v>4</v>
      </c>
      <c r="H25" s="39"/>
      <c r="I25" s="37"/>
      <c r="J25" s="37"/>
      <c r="K25" s="37"/>
      <c r="L25" s="38"/>
      <c r="M25" s="39"/>
      <c r="N25" s="37"/>
      <c r="O25" s="37"/>
      <c r="P25" s="37"/>
      <c r="Q25" s="38"/>
      <c r="R25" s="33">
        <v>2</v>
      </c>
      <c r="S25" s="34">
        <v>0</v>
      </c>
      <c r="T25" s="34">
        <v>2</v>
      </c>
      <c r="U25" s="34" t="s">
        <v>23</v>
      </c>
      <c r="V25" s="35">
        <v>4</v>
      </c>
      <c r="W25" s="33"/>
      <c r="X25" s="34"/>
      <c r="Y25" s="34"/>
      <c r="Z25" s="34"/>
      <c r="AA25" s="35"/>
      <c r="AC25" s="47"/>
      <c r="AD25" s="73"/>
    </row>
    <row r="26" spans="1:30" s="24" customFormat="1" ht="15" customHeight="1">
      <c r="A26" s="27">
        <v>17</v>
      </c>
      <c r="B26" s="28" t="s">
        <v>73</v>
      </c>
      <c r="C26" s="80" t="s">
        <v>74</v>
      </c>
      <c r="D26" s="30" t="s">
        <v>57</v>
      </c>
      <c r="E26" s="30" t="s">
        <v>39</v>
      </c>
      <c r="F26" s="31">
        <f t="shared" si="2"/>
        <v>3</v>
      </c>
      <c r="G26" s="32">
        <f t="shared" si="3"/>
        <v>4</v>
      </c>
      <c r="H26" s="39"/>
      <c r="I26" s="37"/>
      <c r="J26" s="37"/>
      <c r="K26" s="37"/>
      <c r="L26" s="38"/>
      <c r="M26" s="39"/>
      <c r="N26" s="37"/>
      <c r="O26" s="37"/>
      <c r="P26" s="37"/>
      <c r="Q26" s="38"/>
      <c r="R26" s="45">
        <v>2</v>
      </c>
      <c r="S26" s="34">
        <v>0</v>
      </c>
      <c r="T26" s="34">
        <v>1</v>
      </c>
      <c r="U26" s="34" t="s">
        <v>31</v>
      </c>
      <c r="V26" s="35">
        <v>4</v>
      </c>
      <c r="W26" s="33"/>
      <c r="X26" s="34"/>
      <c r="Y26" s="34"/>
      <c r="Z26" s="34"/>
      <c r="AA26" s="35"/>
      <c r="AC26" s="47"/>
      <c r="AD26" s="73"/>
    </row>
    <row r="27" spans="1:30" s="24" customFormat="1" ht="15" customHeight="1">
      <c r="A27" s="27">
        <v>18</v>
      </c>
      <c r="B27" s="28" t="s">
        <v>75</v>
      </c>
      <c r="C27" s="80" t="s">
        <v>76</v>
      </c>
      <c r="D27" s="30" t="s">
        <v>77</v>
      </c>
      <c r="E27" s="30" t="s">
        <v>39</v>
      </c>
      <c r="F27" s="31">
        <f t="shared" si="2"/>
        <v>3</v>
      </c>
      <c r="G27" s="32">
        <f t="shared" si="3"/>
        <v>4</v>
      </c>
      <c r="H27" s="39"/>
      <c r="I27" s="37"/>
      <c r="J27" s="37"/>
      <c r="K27" s="37"/>
      <c r="L27" s="38"/>
      <c r="M27" s="39"/>
      <c r="N27" s="37"/>
      <c r="O27" s="37"/>
      <c r="P27" s="37"/>
      <c r="Q27" s="38"/>
      <c r="R27" s="45">
        <v>1</v>
      </c>
      <c r="S27" s="34">
        <v>0</v>
      </c>
      <c r="T27" s="34">
        <v>2</v>
      </c>
      <c r="U27" s="34" t="s">
        <v>23</v>
      </c>
      <c r="V27" s="35">
        <v>4</v>
      </c>
      <c r="W27" s="39"/>
      <c r="X27" s="37"/>
      <c r="Y27" s="37"/>
      <c r="Z27" s="37"/>
      <c r="AA27" s="38"/>
      <c r="AC27" s="47"/>
      <c r="AD27" s="73"/>
    </row>
    <row r="28" spans="1:30" s="24" customFormat="1" ht="13.5" customHeight="1">
      <c r="A28" s="27">
        <v>19</v>
      </c>
      <c r="B28" s="28" t="s">
        <v>78</v>
      </c>
      <c r="C28" s="80" t="s">
        <v>79</v>
      </c>
      <c r="D28" s="30" t="s">
        <v>38</v>
      </c>
      <c r="E28" s="30" t="s">
        <v>39</v>
      </c>
      <c r="F28" s="31">
        <f t="shared" si="2"/>
        <v>4</v>
      </c>
      <c r="G28" s="32">
        <f t="shared" si="3"/>
        <v>4</v>
      </c>
      <c r="H28" s="33"/>
      <c r="I28" s="34"/>
      <c r="J28" s="34"/>
      <c r="K28" s="34"/>
      <c r="L28" s="35"/>
      <c r="M28" s="39"/>
      <c r="N28" s="37"/>
      <c r="O28" s="37"/>
      <c r="P28" s="37"/>
      <c r="Q28" s="38"/>
      <c r="R28" s="45"/>
      <c r="S28" s="34"/>
      <c r="T28" s="34"/>
      <c r="U28" s="34"/>
      <c r="V28" s="35"/>
      <c r="W28" s="39">
        <v>2</v>
      </c>
      <c r="X28" s="37">
        <v>0</v>
      </c>
      <c r="Y28" s="37">
        <v>2</v>
      </c>
      <c r="Z28" s="37" t="s">
        <v>23</v>
      </c>
      <c r="AA28" s="38">
        <v>4</v>
      </c>
      <c r="AC28" s="47"/>
      <c r="AD28" s="73"/>
    </row>
    <row r="29" spans="1:30" s="24" customFormat="1" ht="13.5" customHeight="1">
      <c r="A29" s="27">
        <v>20</v>
      </c>
      <c r="B29" s="28" t="s">
        <v>80</v>
      </c>
      <c r="C29" s="80" t="s">
        <v>81</v>
      </c>
      <c r="D29" s="30" t="s">
        <v>82</v>
      </c>
      <c r="E29" s="30" t="s">
        <v>39</v>
      </c>
      <c r="F29" s="31">
        <f t="shared" si="2"/>
        <v>3</v>
      </c>
      <c r="G29" s="32">
        <f t="shared" si="3"/>
        <v>4</v>
      </c>
      <c r="H29" s="33"/>
      <c r="I29" s="34"/>
      <c r="J29" s="34"/>
      <c r="K29" s="34"/>
      <c r="L29" s="35"/>
      <c r="M29" s="39"/>
      <c r="N29" s="37"/>
      <c r="O29" s="37"/>
      <c r="P29" s="37"/>
      <c r="Q29" s="38"/>
      <c r="R29" s="33"/>
      <c r="S29" s="34"/>
      <c r="T29" s="34"/>
      <c r="U29" s="34"/>
      <c r="V29" s="35"/>
      <c r="W29" s="39">
        <v>3</v>
      </c>
      <c r="X29" s="37">
        <v>0</v>
      </c>
      <c r="Y29" s="37">
        <v>0</v>
      </c>
      <c r="Z29" s="37" t="s">
        <v>23</v>
      </c>
      <c r="AA29" s="38">
        <v>4</v>
      </c>
      <c r="AC29" s="46"/>
      <c r="AD29" s="73"/>
    </row>
    <row r="30" spans="1:30" s="24" customFormat="1" ht="15" customHeight="1">
      <c r="A30" s="27"/>
      <c r="B30" s="28"/>
      <c r="C30" s="70" t="s">
        <v>83</v>
      </c>
      <c r="D30" s="71"/>
      <c r="E30" s="71"/>
      <c r="F30" s="72">
        <f t="shared" ref="F30:AA30" si="4">SUM(F31:F36)</f>
        <v>21</v>
      </c>
      <c r="G30" s="63">
        <f t="shared" si="4"/>
        <v>24</v>
      </c>
      <c r="H30" s="64">
        <f t="shared" si="4"/>
        <v>0</v>
      </c>
      <c r="I30" s="64">
        <f t="shared" si="4"/>
        <v>0</v>
      </c>
      <c r="J30" s="64">
        <f t="shared" si="4"/>
        <v>0</v>
      </c>
      <c r="K30" s="64">
        <f t="shared" si="4"/>
        <v>0</v>
      </c>
      <c r="L30" s="66">
        <f t="shared" si="4"/>
        <v>0</v>
      </c>
      <c r="M30" s="64">
        <f t="shared" si="4"/>
        <v>3</v>
      </c>
      <c r="N30" s="64">
        <f t="shared" si="4"/>
        <v>0</v>
      </c>
      <c r="O30" s="64">
        <f t="shared" si="4"/>
        <v>0</v>
      </c>
      <c r="P30" s="64">
        <f t="shared" si="4"/>
        <v>0</v>
      </c>
      <c r="Q30" s="66">
        <f t="shared" si="4"/>
        <v>4</v>
      </c>
      <c r="R30" s="64">
        <f t="shared" si="4"/>
        <v>6</v>
      </c>
      <c r="S30" s="64">
        <f t="shared" si="4"/>
        <v>0</v>
      </c>
      <c r="T30" s="64">
        <f t="shared" si="4"/>
        <v>5</v>
      </c>
      <c r="U30" s="64">
        <f t="shared" si="4"/>
        <v>0</v>
      </c>
      <c r="V30" s="66">
        <f t="shared" si="4"/>
        <v>12</v>
      </c>
      <c r="W30" s="64">
        <f t="shared" si="4"/>
        <v>5</v>
      </c>
      <c r="X30" s="64">
        <f t="shared" si="4"/>
        <v>0</v>
      </c>
      <c r="Y30" s="64">
        <f t="shared" si="4"/>
        <v>2</v>
      </c>
      <c r="Z30" s="64">
        <f t="shared" si="4"/>
        <v>0</v>
      </c>
      <c r="AA30" s="64">
        <f t="shared" si="4"/>
        <v>8</v>
      </c>
      <c r="AC30" s="78"/>
      <c r="AD30" s="79"/>
    </row>
    <row r="31" spans="1:30" s="24" customFormat="1" ht="15" customHeight="1">
      <c r="A31" s="27">
        <v>21</v>
      </c>
      <c r="B31" s="28" t="s">
        <v>84</v>
      </c>
      <c r="C31" s="80" t="s">
        <v>85</v>
      </c>
      <c r="D31" s="53" t="s">
        <v>86</v>
      </c>
      <c r="E31" s="53" t="s">
        <v>35</v>
      </c>
      <c r="F31" s="31">
        <f t="shared" ref="F31:F36" si="5">SUM(H31:J31)+SUM(M31:O31)+SUM(R31:T31)+SUM(W31:Y31)</f>
        <v>3</v>
      </c>
      <c r="G31" s="32">
        <f t="shared" ref="G31:G36" si="6">L31+Q31+V31+AA31</f>
        <v>4</v>
      </c>
      <c r="H31" s="39"/>
      <c r="I31" s="37"/>
      <c r="J31" s="37"/>
      <c r="K31" s="37"/>
      <c r="L31" s="38"/>
      <c r="M31" s="33">
        <v>3</v>
      </c>
      <c r="N31" s="34">
        <v>0</v>
      </c>
      <c r="O31" s="34">
        <v>0</v>
      </c>
      <c r="P31" s="34" t="s">
        <v>23</v>
      </c>
      <c r="Q31" s="35">
        <v>4</v>
      </c>
      <c r="R31" s="45"/>
      <c r="S31" s="34"/>
      <c r="T31" s="34"/>
      <c r="U31" s="34"/>
      <c r="V31" s="35"/>
      <c r="W31" s="39"/>
      <c r="X31" s="37"/>
      <c r="Y31" s="37"/>
      <c r="Z31" s="37"/>
      <c r="AA31" s="38"/>
      <c r="AC31" s="27"/>
      <c r="AD31" s="81"/>
    </row>
    <row r="32" spans="1:30" s="24" customFormat="1" ht="15" customHeight="1">
      <c r="A32" s="27">
        <v>22</v>
      </c>
      <c r="B32" s="28" t="s">
        <v>87</v>
      </c>
      <c r="C32" s="80" t="s">
        <v>88</v>
      </c>
      <c r="D32" s="30" t="s">
        <v>89</v>
      </c>
      <c r="E32" s="30" t="s">
        <v>39</v>
      </c>
      <c r="F32" s="31">
        <f t="shared" si="5"/>
        <v>4</v>
      </c>
      <c r="G32" s="32">
        <f t="shared" si="6"/>
        <v>4</v>
      </c>
      <c r="H32" s="39"/>
      <c r="I32" s="37"/>
      <c r="J32" s="37"/>
      <c r="K32" s="37"/>
      <c r="L32" s="38"/>
      <c r="M32" s="33"/>
      <c r="N32" s="34"/>
      <c r="O32" s="34"/>
      <c r="P32" s="34"/>
      <c r="Q32" s="35"/>
      <c r="R32" s="45">
        <v>2</v>
      </c>
      <c r="S32" s="34">
        <v>0</v>
      </c>
      <c r="T32" s="34">
        <v>2</v>
      </c>
      <c r="U32" s="34" t="s">
        <v>23</v>
      </c>
      <c r="V32" s="35">
        <v>4</v>
      </c>
      <c r="W32" s="39"/>
      <c r="X32" s="37"/>
      <c r="Y32" s="37"/>
      <c r="Z32" s="37"/>
      <c r="AA32" s="38"/>
      <c r="AC32" s="47"/>
      <c r="AD32" s="81"/>
    </row>
    <row r="33" spans="1:30" s="24" customFormat="1" ht="15" customHeight="1">
      <c r="A33" s="27">
        <v>23</v>
      </c>
      <c r="B33" s="28" t="s">
        <v>90</v>
      </c>
      <c r="C33" s="80" t="s">
        <v>91</v>
      </c>
      <c r="D33" s="30" t="s">
        <v>89</v>
      </c>
      <c r="E33" s="30" t="s">
        <v>39</v>
      </c>
      <c r="F33" s="31">
        <f t="shared" si="5"/>
        <v>4</v>
      </c>
      <c r="G33" s="32">
        <f t="shared" si="6"/>
        <v>4</v>
      </c>
      <c r="H33" s="39"/>
      <c r="I33" s="37"/>
      <c r="J33" s="37"/>
      <c r="K33" s="37"/>
      <c r="L33" s="38"/>
      <c r="M33" s="39"/>
      <c r="N33" s="37"/>
      <c r="O33" s="37"/>
      <c r="P33" s="37"/>
      <c r="Q33" s="38"/>
      <c r="R33" s="45">
        <v>2</v>
      </c>
      <c r="S33" s="34">
        <v>0</v>
      </c>
      <c r="T33" s="34">
        <v>2</v>
      </c>
      <c r="U33" s="34" t="s">
        <v>23</v>
      </c>
      <c r="V33" s="35">
        <v>4</v>
      </c>
      <c r="W33" s="33"/>
      <c r="X33" s="34"/>
      <c r="Y33" s="34"/>
      <c r="Z33" s="34"/>
      <c r="AA33" s="35"/>
      <c r="AC33" s="47"/>
      <c r="AD33" s="73"/>
    </row>
    <row r="34" spans="1:30" s="24" customFormat="1" ht="15" customHeight="1">
      <c r="A34" s="27">
        <v>24</v>
      </c>
      <c r="B34" s="28" t="s">
        <v>92</v>
      </c>
      <c r="C34" s="80" t="s">
        <v>81</v>
      </c>
      <c r="D34" s="30" t="s">
        <v>82</v>
      </c>
      <c r="E34" s="30" t="s">
        <v>39</v>
      </c>
      <c r="F34" s="31">
        <f t="shared" si="5"/>
        <v>3</v>
      </c>
      <c r="G34" s="32">
        <f t="shared" si="6"/>
        <v>4</v>
      </c>
      <c r="H34" s="39"/>
      <c r="I34" s="37"/>
      <c r="J34" s="37"/>
      <c r="K34" s="37"/>
      <c r="L34" s="38"/>
      <c r="M34" s="39"/>
      <c r="N34" s="37"/>
      <c r="O34" s="37"/>
      <c r="P34" s="37"/>
      <c r="Q34" s="38"/>
      <c r="R34" s="45"/>
      <c r="S34" s="34"/>
      <c r="T34" s="34"/>
      <c r="U34" s="34"/>
      <c r="V34" s="35"/>
      <c r="W34" s="33">
        <v>3</v>
      </c>
      <c r="X34" s="34">
        <v>0</v>
      </c>
      <c r="Y34" s="34">
        <v>0</v>
      </c>
      <c r="Z34" s="34" t="s">
        <v>23</v>
      </c>
      <c r="AA34" s="35">
        <v>4</v>
      </c>
      <c r="AC34" s="47"/>
      <c r="AD34" s="73"/>
    </row>
    <row r="35" spans="1:30" s="24" customFormat="1" ht="14.25" customHeight="1">
      <c r="A35" s="27">
        <v>25</v>
      </c>
      <c r="B35" s="28" t="s">
        <v>93</v>
      </c>
      <c r="C35" s="80" t="s">
        <v>94</v>
      </c>
      <c r="D35" s="30" t="s">
        <v>95</v>
      </c>
      <c r="E35" s="30" t="s">
        <v>35</v>
      </c>
      <c r="F35" s="31">
        <f t="shared" si="5"/>
        <v>4</v>
      </c>
      <c r="G35" s="32">
        <f t="shared" si="6"/>
        <v>4</v>
      </c>
      <c r="H35" s="39"/>
      <c r="I35" s="37"/>
      <c r="J35" s="37"/>
      <c r="K35" s="37"/>
      <c r="L35" s="38"/>
      <c r="M35" s="39"/>
      <c r="N35" s="37"/>
      <c r="O35" s="37"/>
      <c r="P35" s="37"/>
      <c r="Q35" s="38"/>
      <c r="R35" s="45"/>
      <c r="S35" s="34"/>
      <c r="T35" s="34"/>
      <c r="U35" s="34"/>
      <c r="V35" s="35"/>
      <c r="W35" s="45">
        <v>2</v>
      </c>
      <c r="X35" s="34">
        <v>0</v>
      </c>
      <c r="Y35" s="34">
        <v>2</v>
      </c>
      <c r="Z35" s="34" t="s">
        <v>31</v>
      </c>
      <c r="AA35" s="35">
        <v>4</v>
      </c>
      <c r="AC35" s="27"/>
      <c r="AD35" s="81"/>
    </row>
    <row r="36" spans="1:30" s="24" customFormat="1" ht="15" customHeight="1">
      <c r="A36" s="27">
        <v>26</v>
      </c>
      <c r="B36" s="28" t="s">
        <v>96</v>
      </c>
      <c r="C36" s="80" t="s">
        <v>97</v>
      </c>
      <c r="D36" s="30" t="s">
        <v>98</v>
      </c>
      <c r="E36" s="30" t="s">
        <v>27</v>
      </c>
      <c r="F36" s="31">
        <f t="shared" si="5"/>
        <v>3</v>
      </c>
      <c r="G36" s="32">
        <f t="shared" si="6"/>
        <v>4</v>
      </c>
      <c r="H36" s="45"/>
      <c r="I36" s="34"/>
      <c r="J36" s="34"/>
      <c r="K36" s="34"/>
      <c r="L36" s="35"/>
      <c r="M36" s="39"/>
      <c r="N36" s="37"/>
      <c r="O36" s="37"/>
      <c r="P36" s="37"/>
      <c r="Q36" s="38"/>
      <c r="R36" s="45">
        <v>2</v>
      </c>
      <c r="S36" s="34">
        <v>0</v>
      </c>
      <c r="T36" s="34">
        <v>1</v>
      </c>
      <c r="U36" s="34" t="s">
        <v>31</v>
      </c>
      <c r="V36" s="35">
        <v>4</v>
      </c>
      <c r="W36" s="45"/>
      <c r="X36" s="34"/>
      <c r="Y36" s="34"/>
      <c r="Z36" s="34"/>
      <c r="AA36" s="35"/>
      <c r="AC36" s="49"/>
      <c r="AD36" s="50"/>
    </row>
    <row r="37" spans="1:30" s="24" customFormat="1" ht="15" customHeight="1">
      <c r="A37" s="27"/>
      <c r="B37" s="28"/>
      <c r="C37" s="70" t="s">
        <v>99</v>
      </c>
      <c r="D37" s="71"/>
      <c r="E37" s="71"/>
      <c r="F37" s="72">
        <f>SUM(F38:F43)</f>
        <v>21</v>
      </c>
      <c r="G37" s="63">
        <f>SUM(G38:G43)</f>
        <v>24</v>
      </c>
      <c r="H37" s="64">
        <f>SUM(H38:H43)</f>
        <v>0</v>
      </c>
      <c r="I37" s="64">
        <f>SUM(I38:I43)</f>
        <v>0</v>
      </c>
      <c r="J37" s="64">
        <f>SUM(J38:J43)</f>
        <v>0</v>
      </c>
      <c r="K37" s="65"/>
      <c r="L37" s="66">
        <f>SUM(L38:L43)</f>
        <v>0</v>
      </c>
      <c r="M37" s="64">
        <f>SUM(M38:M43)</f>
        <v>1</v>
      </c>
      <c r="N37" s="64">
        <f>SUM(N38:N43)</f>
        <v>0</v>
      </c>
      <c r="O37" s="64">
        <f>SUM(O38:O43)</f>
        <v>1</v>
      </c>
      <c r="P37" s="64"/>
      <c r="Q37" s="23">
        <f>SUM(Q38:Q43)</f>
        <v>4</v>
      </c>
      <c r="R37" s="64">
        <f>SUM(R38:R43)</f>
        <v>6</v>
      </c>
      <c r="S37" s="64">
        <f>SUM(S38:S43)</f>
        <v>0</v>
      </c>
      <c r="T37" s="64">
        <f>SUM(T38:T43)</f>
        <v>5</v>
      </c>
      <c r="U37" s="64"/>
      <c r="V37" s="66">
        <f>SUM(V38:V43)</f>
        <v>12</v>
      </c>
      <c r="W37" s="64">
        <f>SUM(W38:W43)</f>
        <v>4</v>
      </c>
      <c r="X37" s="64">
        <f>SUM(X38:X43)</f>
        <v>0</v>
      </c>
      <c r="Y37" s="64">
        <f>SUM(Y38:Y43)</f>
        <v>4</v>
      </c>
      <c r="Z37" s="64"/>
      <c r="AA37" s="64">
        <f>SUM(AA38:AA43)</f>
        <v>8</v>
      </c>
      <c r="AC37" s="78"/>
      <c r="AD37" s="79"/>
    </row>
    <row r="38" spans="1:30" s="24" customFormat="1" ht="15" customHeight="1">
      <c r="A38" s="82">
        <v>27</v>
      </c>
      <c r="B38" s="171" t="s">
        <v>100</v>
      </c>
      <c r="C38" s="83" t="s">
        <v>101</v>
      </c>
      <c r="D38" s="84" t="s">
        <v>57</v>
      </c>
      <c r="E38" s="84" t="s">
        <v>39</v>
      </c>
      <c r="F38" s="31">
        <f t="shared" ref="F38:F43" si="7">SUM(H38:J38)+SUM(M38:O38)+SUM(R38:T38)+SUM(W38:Y38)</f>
        <v>2</v>
      </c>
      <c r="G38" s="32">
        <f t="shared" ref="G38:G43" si="8">L38+Q38+V38+AA38</f>
        <v>4</v>
      </c>
      <c r="H38" s="85"/>
      <c r="I38" s="86"/>
      <c r="J38" s="86"/>
      <c r="K38" s="86"/>
      <c r="L38" s="87"/>
      <c r="M38" s="85">
        <v>1</v>
      </c>
      <c r="N38" s="86">
        <v>0</v>
      </c>
      <c r="O38" s="86">
        <v>1</v>
      </c>
      <c r="P38" s="86" t="s">
        <v>31</v>
      </c>
      <c r="Q38" s="87">
        <v>4</v>
      </c>
      <c r="R38" s="88"/>
      <c r="S38" s="89"/>
      <c r="T38" s="89"/>
      <c r="U38" s="89"/>
      <c r="V38" s="90"/>
      <c r="W38" s="85"/>
      <c r="X38" s="86"/>
      <c r="Y38" s="86"/>
      <c r="Z38" s="86"/>
      <c r="AA38" s="87"/>
      <c r="AB38" s="82"/>
      <c r="AC38" s="91"/>
      <c r="AD38" s="81"/>
    </row>
    <row r="39" spans="1:30" s="24" customFormat="1" ht="15" customHeight="1">
      <c r="A39" s="82">
        <v>28</v>
      </c>
      <c r="B39" s="171" t="s">
        <v>102</v>
      </c>
      <c r="C39" s="83" t="s">
        <v>103</v>
      </c>
      <c r="D39" s="84" t="s">
        <v>26</v>
      </c>
      <c r="E39" s="84" t="s">
        <v>27</v>
      </c>
      <c r="F39" s="31">
        <f t="shared" si="7"/>
        <v>4</v>
      </c>
      <c r="G39" s="32">
        <f t="shared" si="8"/>
        <v>4</v>
      </c>
      <c r="H39" s="85"/>
      <c r="I39" s="86"/>
      <c r="J39" s="86"/>
      <c r="K39" s="86"/>
      <c r="L39" s="87"/>
      <c r="M39" s="88"/>
      <c r="N39" s="89"/>
      <c r="O39" s="89"/>
      <c r="P39" s="89"/>
      <c r="Q39" s="90"/>
      <c r="R39" s="88">
        <v>2</v>
      </c>
      <c r="S39" s="89">
        <v>0</v>
      </c>
      <c r="T39" s="89">
        <v>2</v>
      </c>
      <c r="U39" s="89" t="s">
        <v>23</v>
      </c>
      <c r="V39" s="90">
        <v>4</v>
      </c>
      <c r="W39" s="85"/>
      <c r="X39" s="86"/>
      <c r="Y39" s="86"/>
      <c r="Z39" s="86"/>
      <c r="AA39" s="87"/>
      <c r="AB39" s="82"/>
      <c r="AC39" s="92">
        <f>A7</f>
        <v>2</v>
      </c>
      <c r="AD39" s="91" t="str">
        <f>B7</f>
        <v>NKXHT1HMNF</v>
      </c>
    </row>
    <row r="40" spans="1:30" s="24" customFormat="1" ht="15" customHeight="1">
      <c r="A40" s="82">
        <v>29</v>
      </c>
      <c r="B40" s="171" t="s">
        <v>104</v>
      </c>
      <c r="C40" s="83" t="s">
        <v>105</v>
      </c>
      <c r="D40" s="84" t="s">
        <v>57</v>
      </c>
      <c r="E40" s="84" t="s">
        <v>39</v>
      </c>
      <c r="F40" s="31">
        <f t="shared" si="7"/>
        <v>3</v>
      </c>
      <c r="G40" s="32">
        <f t="shared" si="8"/>
        <v>4</v>
      </c>
      <c r="H40" s="85"/>
      <c r="I40" s="86"/>
      <c r="J40" s="86"/>
      <c r="K40" s="86"/>
      <c r="L40" s="87"/>
      <c r="M40" s="88"/>
      <c r="N40" s="89"/>
      <c r="O40" s="89"/>
      <c r="P40" s="89"/>
      <c r="Q40" s="90"/>
      <c r="R40" s="88">
        <v>2</v>
      </c>
      <c r="S40" s="89">
        <v>0</v>
      </c>
      <c r="T40" s="89">
        <v>1</v>
      </c>
      <c r="U40" s="89" t="s">
        <v>31</v>
      </c>
      <c r="V40" s="90">
        <v>4</v>
      </c>
      <c r="W40" s="85"/>
      <c r="X40" s="86"/>
      <c r="Y40" s="86"/>
      <c r="Z40" s="86"/>
      <c r="AA40" s="87"/>
      <c r="AB40" s="82"/>
      <c r="AC40" s="91"/>
      <c r="AD40" s="81"/>
    </row>
    <row r="41" spans="1:30" s="24" customFormat="1" ht="15" customHeight="1">
      <c r="A41" s="82">
        <v>30</v>
      </c>
      <c r="B41" s="171" t="s">
        <v>106</v>
      </c>
      <c r="C41" s="83" t="s">
        <v>107</v>
      </c>
      <c r="D41" s="84" t="s">
        <v>108</v>
      </c>
      <c r="E41" s="84" t="s">
        <v>39</v>
      </c>
      <c r="F41" s="31">
        <f t="shared" si="7"/>
        <v>4</v>
      </c>
      <c r="G41" s="32">
        <f t="shared" si="8"/>
        <v>4</v>
      </c>
      <c r="H41" s="85"/>
      <c r="I41" s="86"/>
      <c r="J41" s="86"/>
      <c r="K41" s="86"/>
      <c r="L41" s="87"/>
      <c r="M41" s="88"/>
      <c r="N41" s="89"/>
      <c r="O41" s="89"/>
      <c r="P41" s="89"/>
      <c r="Q41" s="90"/>
      <c r="R41" s="88">
        <v>2</v>
      </c>
      <c r="S41" s="89">
        <v>0</v>
      </c>
      <c r="T41" s="89">
        <v>2</v>
      </c>
      <c r="U41" s="89" t="s">
        <v>31</v>
      </c>
      <c r="V41" s="90">
        <v>4</v>
      </c>
      <c r="W41" s="85"/>
      <c r="X41" s="86"/>
      <c r="Y41" s="86"/>
      <c r="Z41" s="86"/>
      <c r="AA41" s="87"/>
      <c r="AB41" s="82"/>
      <c r="AC41" s="91"/>
      <c r="AD41" s="81"/>
    </row>
    <row r="42" spans="1:30" s="24" customFormat="1" ht="15" customHeight="1">
      <c r="A42" s="82">
        <v>31</v>
      </c>
      <c r="B42" s="171" t="s">
        <v>109</v>
      </c>
      <c r="C42" s="83" t="s">
        <v>110</v>
      </c>
      <c r="D42" s="84" t="s">
        <v>108</v>
      </c>
      <c r="E42" s="84" t="s">
        <v>39</v>
      </c>
      <c r="F42" s="31">
        <f t="shared" si="7"/>
        <v>4</v>
      </c>
      <c r="G42" s="32">
        <f t="shared" si="8"/>
        <v>4</v>
      </c>
      <c r="H42" s="85"/>
      <c r="I42" s="86"/>
      <c r="J42" s="86"/>
      <c r="K42" s="86"/>
      <c r="L42" s="87"/>
      <c r="M42" s="88"/>
      <c r="N42" s="89"/>
      <c r="O42" s="89"/>
      <c r="P42" s="89"/>
      <c r="Q42" s="90"/>
      <c r="R42" s="88"/>
      <c r="S42" s="89"/>
      <c r="T42" s="89"/>
      <c r="U42" s="89"/>
      <c r="V42" s="90"/>
      <c r="W42" s="85">
        <v>2</v>
      </c>
      <c r="X42" s="86">
        <v>0</v>
      </c>
      <c r="Y42" s="86">
        <v>2</v>
      </c>
      <c r="Z42" s="86" t="s">
        <v>23</v>
      </c>
      <c r="AA42" s="87">
        <v>4</v>
      </c>
      <c r="AB42" s="82">
        <v>30</v>
      </c>
      <c r="AC42" s="92">
        <f>A41</f>
        <v>30</v>
      </c>
      <c r="AD42" s="91" t="str">
        <f>B41</f>
        <v>NBXSO1HMNF</v>
      </c>
    </row>
    <row r="43" spans="1:30" s="24" customFormat="1" ht="15" customHeight="1">
      <c r="A43" s="82">
        <v>32</v>
      </c>
      <c r="B43" s="172" t="s">
        <v>111</v>
      </c>
      <c r="C43" s="93" t="s">
        <v>112</v>
      </c>
      <c r="D43" s="94" t="s">
        <v>26</v>
      </c>
      <c r="E43" s="168" t="s">
        <v>27</v>
      </c>
      <c r="F43" s="31">
        <f t="shared" si="7"/>
        <v>4</v>
      </c>
      <c r="G43" s="32">
        <f t="shared" si="8"/>
        <v>4</v>
      </c>
      <c r="H43" s="95"/>
      <c r="I43" s="96"/>
      <c r="J43" s="96"/>
      <c r="K43" s="96"/>
      <c r="L43" s="97"/>
      <c r="M43" s="95"/>
      <c r="N43" s="96"/>
      <c r="O43" s="96"/>
      <c r="P43" s="96"/>
      <c r="Q43" s="97"/>
      <c r="R43" s="98"/>
      <c r="S43" s="99"/>
      <c r="T43" s="99"/>
      <c r="U43" s="99"/>
      <c r="V43" s="100"/>
      <c r="W43" s="98">
        <v>2</v>
      </c>
      <c r="X43" s="99">
        <v>0</v>
      </c>
      <c r="Y43" s="99">
        <v>2</v>
      </c>
      <c r="Z43" s="99" t="s">
        <v>23</v>
      </c>
      <c r="AA43" s="100">
        <v>4</v>
      </c>
      <c r="AB43" s="101"/>
      <c r="AC43" s="102"/>
      <c r="AD43" s="81"/>
    </row>
    <row r="44" spans="1:30" s="24" customFormat="1" ht="15" customHeight="1">
      <c r="A44" s="27"/>
      <c r="B44" s="28"/>
      <c r="C44" s="70" t="s">
        <v>113</v>
      </c>
      <c r="D44" s="71"/>
      <c r="E44" s="71"/>
      <c r="F44" s="72">
        <f>SUM(F45:F50)</f>
        <v>21</v>
      </c>
      <c r="G44" s="63">
        <f>SUM(G45:G50)</f>
        <v>24</v>
      </c>
      <c r="H44" s="64">
        <f>SUM(H45:H50)</f>
        <v>0</v>
      </c>
      <c r="I44" s="64">
        <f>SUM(I45:I50)</f>
        <v>0</v>
      </c>
      <c r="J44" s="64">
        <f>SUM(J45:J50)</f>
        <v>0</v>
      </c>
      <c r="K44" s="65"/>
      <c r="L44" s="66">
        <f>SUM(L45:L50)</f>
        <v>0</v>
      </c>
      <c r="M44" s="64">
        <f>SUM(M45:M50)</f>
        <v>1</v>
      </c>
      <c r="N44" s="64">
        <f>SUM(N45:N50)</f>
        <v>0</v>
      </c>
      <c r="O44" s="64">
        <f>SUM(O45:O50)</f>
        <v>2</v>
      </c>
      <c r="P44" s="64"/>
      <c r="Q44" s="23">
        <f>SUM(Q45:Q50)</f>
        <v>4</v>
      </c>
      <c r="R44" s="64">
        <f>SUM(R45:R50)</f>
        <v>5</v>
      </c>
      <c r="S44" s="64">
        <f>SUM(S45:S50)</f>
        <v>0</v>
      </c>
      <c r="T44" s="64">
        <f>SUM(T45:T50)</f>
        <v>6</v>
      </c>
      <c r="U44" s="64"/>
      <c r="V44" s="66">
        <f>SUM(V45:V50)</f>
        <v>12</v>
      </c>
      <c r="W44" s="64">
        <f>SUM(W45:W50)</f>
        <v>3</v>
      </c>
      <c r="X44" s="64">
        <f>SUM(X45:X50)</f>
        <v>0</v>
      </c>
      <c r="Y44" s="64">
        <f>SUM(Y45:Y50)</f>
        <v>4</v>
      </c>
      <c r="Z44" s="64"/>
      <c r="AA44" s="64">
        <f>SUM(AA45:AA50)</f>
        <v>8</v>
      </c>
      <c r="AC44" s="78"/>
      <c r="AD44" s="79"/>
    </row>
    <row r="45" spans="1:30" s="24" customFormat="1" ht="15" customHeight="1">
      <c r="A45" s="27">
        <v>33</v>
      </c>
      <c r="B45" s="73" t="s">
        <v>114</v>
      </c>
      <c r="C45" s="83" t="s">
        <v>115</v>
      </c>
      <c r="D45" s="103" t="s">
        <v>116</v>
      </c>
      <c r="E45" s="103"/>
      <c r="F45" s="31">
        <f t="shared" ref="F45:F50" si="9">SUM(H45:J45)+SUM(M45:O45)+SUM(R45:T45)+SUM(W45:Y45)</f>
        <v>4</v>
      </c>
      <c r="G45" s="32">
        <f t="shared" ref="G45:G50" si="10">L45+Q45+V45+AA45</f>
        <v>4</v>
      </c>
      <c r="H45" s="39"/>
      <c r="I45" s="37"/>
      <c r="J45" s="37"/>
      <c r="K45" s="37"/>
      <c r="L45" s="38"/>
      <c r="M45" s="39"/>
      <c r="N45" s="37"/>
      <c r="O45" s="37"/>
      <c r="P45" s="37"/>
      <c r="Q45" s="38"/>
      <c r="R45" s="104"/>
      <c r="S45" s="105"/>
      <c r="T45" s="105"/>
      <c r="U45" s="105"/>
      <c r="V45" s="106"/>
      <c r="W45" s="39">
        <v>2</v>
      </c>
      <c r="X45" s="37">
        <v>0</v>
      </c>
      <c r="Y45" s="37">
        <v>2</v>
      </c>
      <c r="Z45" s="37" t="s">
        <v>23</v>
      </c>
      <c r="AA45" s="38">
        <v>4</v>
      </c>
      <c r="AB45" s="46">
        <v>4</v>
      </c>
      <c r="AC45" s="46"/>
      <c r="AD45" s="81"/>
    </row>
    <row r="46" spans="1:30" s="24" customFormat="1" ht="15" customHeight="1">
      <c r="A46" s="27">
        <v>34</v>
      </c>
      <c r="B46" s="73" t="s">
        <v>117</v>
      </c>
      <c r="C46" s="83" t="s">
        <v>118</v>
      </c>
      <c r="D46" s="103" t="s">
        <v>119</v>
      </c>
      <c r="E46" s="103"/>
      <c r="F46" s="31">
        <f t="shared" si="9"/>
        <v>3</v>
      </c>
      <c r="G46" s="32">
        <f t="shared" si="10"/>
        <v>4</v>
      </c>
      <c r="H46" s="39"/>
      <c r="I46" s="37"/>
      <c r="J46" s="37"/>
      <c r="K46" s="37"/>
      <c r="L46" s="38"/>
      <c r="M46" s="39">
        <v>1</v>
      </c>
      <c r="N46" s="37">
        <v>0</v>
      </c>
      <c r="O46" s="37">
        <v>2</v>
      </c>
      <c r="P46" s="37" t="s">
        <v>31</v>
      </c>
      <c r="Q46" s="38">
        <v>4</v>
      </c>
      <c r="R46" s="107"/>
      <c r="S46" s="108"/>
      <c r="T46" s="108"/>
      <c r="U46" s="108"/>
      <c r="V46" s="109"/>
      <c r="W46" s="39"/>
      <c r="X46" s="37"/>
      <c r="Y46" s="37"/>
      <c r="Z46" s="37"/>
      <c r="AA46" s="38"/>
      <c r="AB46" s="46"/>
      <c r="AC46" s="46"/>
      <c r="AD46" s="81"/>
    </row>
    <row r="47" spans="1:30" s="24" customFormat="1" ht="15" customHeight="1">
      <c r="A47" s="27">
        <v>35</v>
      </c>
      <c r="B47" s="73" t="s">
        <v>120</v>
      </c>
      <c r="C47" s="83" t="s">
        <v>121</v>
      </c>
      <c r="D47" s="103" t="s">
        <v>122</v>
      </c>
      <c r="E47" s="103"/>
      <c r="F47" s="31">
        <f t="shared" si="9"/>
        <v>4</v>
      </c>
      <c r="G47" s="32">
        <f t="shared" si="10"/>
        <v>4</v>
      </c>
      <c r="H47" s="39"/>
      <c r="I47" s="37"/>
      <c r="J47" s="37"/>
      <c r="K47" s="37"/>
      <c r="L47" s="38"/>
      <c r="M47" s="39"/>
      <c r="N47" s="37"/>
      <c r="O47" s="37"/>
      <c r="P47" s="37"/>
      <c r="Q47" s="38"/>
      <c r="R47" s="88">
        <v>2</v>
      </c>
      <c r="S47" s="89">
        <v>0</v>
      </c>
      <c r="T47" s="89">
        <v>2</v>
      </c>
      <c r="U47" s="89" t="s">
        <v>23</v>
      </c>
      <c r="V47" s="90">
        <v>4</v>
      </c>
      <c r="W47" s="39"/>
      <c r="X47" s="37"/>
      <c r="Y47" s="37"/>
      <c r="Z47" s="37"/>
      <c r="AA47" s="38"/>
      <c r="AB47" s="46"/>
      <c r="AC47" s="46"/>
      <c r="AD47" s="73"/>
    </row>
    <row r="48" spans="1:30" s="24" customFormat="1" ht="15" customHeight="1">
      <c r="A48" s="27">
        <v>36</v>
      </c>
      <c r="B48" s="73" t="s">
        <v>123</v>
      </c>
      <c r="C48" s="83" t="s">
        <v>124</v>
      </c>
      <c r="D48" s="110" t="s">
        <v>125</v>
      </c>
      <c r="E48" s="110"/>
      <c r="F48" s="31">
        <f t="shared" si="9"/>
        <v>4</v>
      </c>
      <c r="G48" s="32">
        <f t="shared" si="10"/>
        <v>4</v>
      </c>
      <c r="H48" s="39"/>
      <c r="I48" s="37"/>
      <c r="J48" s="37"/>
      <c r="K48" s="37"/>
      <c r="L48" s="38"/>
      <c r="M48" s="39"/>
      <c r="N48" s="37"/>
      <c r="O48" s="37"/>
      <c r="P48" s="37"/>
      <c r="Q48" s="38"/>
      <c r="R48" s="88">
        <v>2</v>
      </c>
      <c r="S48" s="89">
        <v>0</v>
      </c>
      <c r="T48" s="89">
        <v>2</v>
      </c>
      <c r="U48" s="89" t="s">
        <v>23</v>
      </c>
      <c r="V48" s="90">
        <v>4</v>
      </c>
      <c r="W48" s="39"/>
      <c r="X48" s="37"/>
      <c r="Y48" s="37"/>
      <c r="Z48" s="37"/>
      <c r="AA48" s="38"/>
      <c r="AB48" s="46"/>
      <c r="AC48" s="46"/>
      <c r="AD48" s="73"/>
    </row>
    <row r="49" spans="1:33" s="24" customFormat="1" ht="15" customHeight="1">
      <c r="A49" s="27">
        <v>37</v>
      </c>
      <c r="B49" s="73" t="s">
        <v>126</v>
      </c>
      <c r="C49" s="83" t="s">
        <v>127</v>
      </c>
      <c r="D49" s="103" t="s">
        <v>128</v>
      </c>
      <c r="E49" s="103"/>
      <c r="F49" s="31">
        <f t="shared" si="9"/>
        <v>3</v>
      </c>
      <c r="G49" s="32">
        <f t="shared" si="10"/>
        <v>4</v>
      </c>
      <c r="H49" s="39"/>
      <c r="I49" s="37"/>
      <c r="J49" s="37"/>
      <c r="K49" s="37"/>
      <c r="L49" s="38"/>
      <c r="M49" s="39"/>
      <c r="N49" s="37"/>
      <c r="O49" s="37"/>
      <c r="P49" s="37"/>
      <c r="Q49" s="38"/>
      <c r="R49" s="88">
        <v>1</v>
      </c>
      <c r="S49" s="89">
        <v>0</v>
      </c>
      <c r="T49" s="89">
        <v>2</v>
      </c>
      <c r="U49" s="89" t="s">
        <v>23</v>
      </c>
      <c r="V49" s="90">
        <v>4</v>
      </c>
      <c r="W49" s="39"/>
      <c r="X49" s="37"/>
      <c r="Y49" s="37"/>
      <c r="Z49" s="37"/>
      <c r="AA49" s="38"/>
      <c r="AB49" s="46"/>
      <c r="AC49" s="46"/>
      <c r="AD49" s="81"/>
    </row>
    <row r="50" spans="1:33" s="24" customFormat="1" ht="15" customHeight="1">
      <c r="A50" s="27">
        <v>38</v>
      </c>
      <c r="B50" s="73" t="s">
        <v>129</v>
      </c>
      <c r="C50" s="93" t="s">
        <v>130</v>
      </c>
      <c r="D50" s="30" t="s">
        <v>131</v>
      </c>
      <c r="E50" s="30"/>
      <c r="F50" s="31">
        <f t="shared" si="9"/>
        <v>3</v>
      </c>
      <c r="G50" s="32">
        <f t="shared" si="10"/>
        <v>4</v>
      </c>
      <c r="H50" s="39"/>
      <c r="I50" s="37"/>
      <c r="J50" s="37"/>
      <c r="K50" s="37"/>
      <c r="L50" s="38"/>
      <c r="M50" s="39"/>
      <c r="N50" s="37"/>
      <c r="O50" s="37"/>
      <c r="P50" s="37"/>
      <c r="Q50" s="38"/>
      <c r="R50" s="36"/>
      <c r="S50" s="37"/>
      <c r="T50" s="37"/>
      <c r="U50" s="37"/>
      <c r="V50" s="38"/>
      <c r="W50" s="39">
        <v>1</v>
      </c>
      <c r="X50" s="37">
        <v>0</v>
      </c>
      <c r="Y50" s="37">
        <v>2</v>
      </c>
      <c r="Z50" s="37" t="s">
        <v>31</v>
      </c>
      <c r="AA50" s="38">
        <v>4</v>
      </c>
      <c r="AB50" s="46">
        <v>35</v>
      </c>
      <c r="AC50" s="46">
        <f>A46</f>
        <v>34</v>
      </c>
      <c r="AD50" s="81" t="str">
        <f>B46</f>
        <v>AGXTADGMNF</v>
      </c>
    </row>
    <row r="51" spans="1:33" s="24" customFormat="1" ht="15" customHeight="1">
      <c r="A51" s="27"/>
      <c r="B51" s="28"/>
      <c r="C51" s="60" t="s">
        <v>132</v>
      </c>
      <c r="D51" s="61"/>
      <c r="E51" s="61"/>
      <c r="F51" s="72">
        <f>SUM(F52:F54)</f>
        <v>0</v>
      </c>
      <c r="G51" s="63">
        <f>SUM(G52:G54)</f>
        <v>30</v>
      </c>
      <c r="H51" s="64">
        <f>SUM(H52:H54)</f>
        <v>0</v>
      </c>
      <c r="I51" s="65">
        <f>SUM(I52:I54)</f>
        <v>0</v>
      </c>
      <c r="J51" s="65">
        <f>SUM(J52:J54)</f>
        <v>0</v>
      </c>
      <c r="K51" s="65"/>
      <c r="L51" s="66">
        <f>SUM(L52:L54)</f>
        <v>0</v>
      </c>
      <c r="M51" s="64">
        <f>SUM(M52:M54)</f>
        <v>0</v>
      </c>
      <c r="N51" s="65">
        <f>SUM(N52:N54)</f>
        <v>0</v>
      </c>
      <c r="O51" s="65">
        <f>SUM(O52:O54)</f>
        <v>0</v>
      </c>
      <c r="P51" s="65"/>
      <c r="Q51" s="66">
        <f>SUM(Q52:Q54)</f>
        <v>8</v>
      </c>
      <c r="R51" s="64">
        <f>SUM(R52:R54)</f>
        <v>0</v>
      </c>
      <c r="S51" s="65">
        <f>SUM(S52:S54)</f>
        <v>0</v>
      </c>
      <c r="T51" s="65">
        <f>SUM(T52:T54)</f>
        <v>0</v>
      </c>
      <c r="U51" s="65"/>
      <c r="V51" s="66">
        <f>SUM(V52:V54)</f>
        <v>10</v>
      </c>
      <c r="W51" s="64">
        <f>SUM(W52:W54)</f>
        <v>0</v>
      </c>
      <c r="X51" s="65">
        <f>SUM(X52:X54)</f>
        <v>0</v>
      </c>
      <c r="Y51" s="65">
        <f>SUM(Y52:Y54)</f>
        <v>0</v>
      </c>
      <c r="Z51" s="65"/>
      <c r="AA51" s="66">
        <f>SUM(AA52:AA54)</f>
        <v>12</v>
      </c>
      <c r="AC51" s="78"/>
      <c r="AD51" s="79"/>
    </row>
    <row r="52" spans="1:33" s="24" customFormat="1" ht="15" customHeight="1">
      <c r="A52" s="27">
        <v>39</v>
      </c>
      <c r="B52" s="28" t="s">
        <v>133</v>
      </c>
      <c r="C52" s="80" t="s">
        <v>134</v>
      </c>
      <c r="D52" s="30" t="s">
        <v>38</v>
      </c>
      <c r="E52" s="30" t="s">
        <v>135</v>
      </c>
      <c r="F52" s="31"/>
      <c r="G52" s="32">
        <f>L52+Q52+V52+AA52</f>
        <v>8</v>
      </c>
      <c r="H52" s="39"/>
      <c r="I52" s="37"/>
      <c r="J52" s="37"/>
      <c r="K52" s="37"/>
      <c r="L52" s="38"/>
      <c r="M52" s="39"/>
      <c r="N52" s="37"/>
      <c r="O52" s="37"/>
      <c r="P52" s="37" t="s">
        <v>31</v>
      </c>
      <c r="Q52" s="38">
        <v>8</v>
      </c>
      <c r="R52" s="36"/>
      <c r="S52" s="37"/>
      <c r="T52" s="37"/>
      <c r="U52" s="37"/>
      <c r="V52" s="38"/>
      <c r="W52" s="39"/>
      <c r="X52" s="37"/>
      <c r="Y52" s="37"/>
      <c r="Z52" s="37"/>
      <c r="AA52" s="38"/>
      <c r="AC52" s="27"/>
      <c r="AD52" s="50"/>
    </row>
    <row r="53" spans="1:33" s="24" customFormat="1" ht="15" customHeight="1">
      <c r="A53" s="27">
        <v>40</v>
      </c>
      <c r="B53" s="28" t="s">
        <v>136</v>
      </c>
      <c r="C53" s="80" t="s">
        <v>137</v>
      </c>
      <c r="D53" s="30" t="s">
        <v>38</v>
      </c>
      <c r="E53" s="30" t="s">
        <v>135</v>
      </c>
      <c r="F53" s="31"/>
      <c r="G53" s="32">
        <f>L53+Q53+V53+AA53</f>
        <v>10</v>
      </c>
      <c r="H53" s="39"/>
      <c r="I53" s="37"/>
      <c r="J53" s="37"/>
      <c r="K53" s="37"/>
      <c r="L53" s="38"/>
      <c r="M53" s="39"/>
      <c r="N53" s="37"/>
      <c r="O53" s="37"/>
      <c r="P53" s="37"/>
      <c r="Q53" s="38"/>
      <c r="R53" s="36"/>
      <c r="S53" s="37"/>
      <c r="T53" s="37"/>
      <c r="U53" s="37" t="s">
        <v>31</v>
      </c>
      <c r="V53" s="38">
        <v>10</v>
      </c>
      <c r="W53" s="39"/>
      <c r="X53" s="37"/>
      <c r="Y53" s="37"/>
      <c r="Z53" s="37"/>
      <c r="AA53" s="38"/>
      <c r="AC53" s="49">
        <f>A52</f>
        <v>39</v>
      </c>
      <c r="AD53" s="173" t="str">
        <f>B52</f>
        <v>NDDDM1HMNF</v>
      </c>
    </row>
    <row r="54" spans="1:33" s="24" customFormat="1" ht="15" customHeight="1">
      <c r="A54" s="27">
        <v>41</v>
      </c>
      <c r="B54" s="28" t="s">
        <v>138</v>
      </c>
      <c r="C54" s="80" t="s">
        <v>139</v>
      </c>
      <c r="D54" s="30" t="s">
        <v>38</v>
      </c>
      <c r="E54" s="30" t="s">
        <v>135</v>
      </c>
      <c r="F54" s="31"/>
      <c r="G54" s="32">
        <f>L54+Q54+V54+AA54</f>
        <v>12</v>
      </c>
      <c r="H54" s="39"/>
      <c r="I54" s="37"/>
      <c r="J54" s="37"/>
      <c r="K54" s="37"/>
      <c r="L54" s="38"/>
      <c r="M54" s="39"/>
      <c r="N54" s="37"/>
      <c r="O54" s="37"/>
      <c r="P54" s="37"/>
      <c r="Q54" s="38"/>
      <c r="R54" s="36"/>
      <c r="S54" s="37"/>
      <c r="T54" s="37"/>
      <c r="U54" s="37"/>
      <c r="V54" s="38"/>
      <c r="W54" s="39"/>
      <c r="X54" s="37"/>
      <c r="Y54" s="37"/>
      <c r="Z54" s="37" t="s">
        <v>31</v>
      </c>
      <c r="AA54" s="38">
        <v>12</v>
      </c>
      <c r="AC54" s="49">
        <f>A53</f>
        <v>40</v>
      </c>
      <c r="AD54" s="173" t="str">
        <f>B53</f>
        <v>NDDDM2HMNF</v>
      </c>
      <c r="AF54" s="111"/>
    </row>
    <row r="55" spans="1:33" s="24" customFormat="1" ht="15" customHeight="1">
      <c r="A55" s="27"/>
      <c r="B55" s="28"/>
      <c r="C55" s="70" t="s">
        <v>140</v>
      </c>
      <c r="D55" s="71"/>
      <c r="E55" s="71"/>
      <c r="F55" s="72">
        <f t="shared" ref="F55:AA55" si="11">SUM(F56:F56)</f>
        <v>1</v>
      </c>
      <c r="G55" s="63">
        <f t="shared" si="11"/>
        <v>0</v>
      </c>
      <c r="H55" s="64">
        <f t="shared" si="11"/>
        <v>0</v>
      </c>
      <c r="I55" s="65">
        <f t="shared" si="11"/>
        <v>1</v>
      </c>
      <c r="J55" s="65">
        <f t="shared" si="11"/>
        <v>0</v>
      </c>
      <c r="K55" s="65"/>
      <c r="L55" s="66">
        <f t="shared" si="11"/>
        <v>0</v>
      </c>
      <c r="M55" s="64">
        <f t="shared" si="11"/>
        <v>0</v>
      </c>
      <c r="N55" s="65">
        <f t="shared" si="11"/>
        <v>0</v>
      </c>
      <c r="O55" s="65">
        <f t="shared" si="11"/>
        <v>0</v>
      </c>
      <c r="P55" s="65"/>
      <c r="Q55" s="66">
        <f t="shared" si="11"/>
        <v>0</v>
      </c>
      <c r="R55" s="64">
        <f t="shared" si="11"/>
        <v>0</v>
      </c>
      <c r="S55" s="65">
        <f t="shared" si="11"/>
        <v>0</v>
      </c>
      <c r="T55" s="65">
        <f t="shared" si="11"/>
        <v>0</v>
      </c>
      <c r="U55" s="65"/>
      <c r="V55" s="66">
        <f t="shared" si="11"/>
        <v>0</v>
      </c>
      <c r="W55" s="64">
        <f t="shared" si="11"/>
        <v>0</v>
      </c>
      <c r="X55" s="65">
        <f t="shared" si="11"/>
        <v>0</v>
      </c>
      <c r="Y55" s="65">
        <f t="shared" si="11"/>
        <v>0</v>
      </c>
      <c r="Z55" s="65"/>
      <c r="AA55" s="66">
        <f t="shared" si="11"/>
        <v>0</v>
      </c>
      <c r="AC55" s="78"/>
      <c r="AD55" s="79"/>
    </row>
    <row r="56" spans="1:33" s="24" customFormat="1" ht="15" customHeight="1">
      <c r="A56" s="27">
        <v>42</v>
      </c>
      <c r="B56" s="28" t="s">
        <v>141</v>
      </c>
      <c r="C56" s="80" t="s">
        <v>142</v>
      </c>
      <c r="D56" s="30" t="s">
        <v>143</v>
      </c>
      <c r="E56" s="30" t="s">
        <v>135</v>
      </c>
      <c r="F56" s="31">
        <f>SUM(H56:J56)+SUM(M56:O56)+SUM(R56:T56)+SUM(W56:Y56)</f>
        <v>1</v>
      </c>
      <c r="G56" s="32">
        <f t="shared" ref="G56:G63" si="12">L56+Q56+V56+AA56</f>
        <v>0</v>
      </c>
      <c r="H56" s="39">
        <v>0</v>
      </c>
      <c r="I56" s="37">
        <v>1</v>
      </c>
      <c r="J56" s="37">
        <v>0</v>
      </c>
      <c r="K56" s="37" t="s">
        <v>144</v>
      </c>
      <c r="L56" s="38">
        <v>0</v>
      </c>
      <c r="M56" s="39"/>
      <c r="N56" s="37"/>
      <c r="O56" s="37"/>
      <c r="P56" s="37"/>
      <c r="Q56" s="38"/>
      <c r="R56" s="36"/>
      <c r="S56" s="37"/>
      <c r="T56" s="37"/>
      <c r="U56" s="37"/>
      <c r="V56" s="38"/>
      <c r="W56" s="39"/>
      <c r="X56" s="37"/>
      <c r="Y56" s="37"/>
      <c r="Z56" s="37"/>
      <c r="AA56" s="38"/>
      <c r="AC56" s="112"/>
      <c r="AD56" s="50"/>
      <c r="AF56" s="111"/>
    </row>
    <row r="57" spans="1:33" s="24" customFormat="1" ht="15" customHeight="1">
      <c r="A57" s="27"/>
      <c r="B57" s="28"/>
      <c r="C57" s="70" t="s">
        <v>145</v>
      </c>
      <c r="D57" s="66"/>
      <c r="E57" s="169"/>
      <c r="F57" s="113">
        <v>8</v>
      </c>
      <c r="G57" s="114">
        <f t="shared" si="12"/>
        <v>8</v>
      </c>
      <c r="H57" s="64"/>
      <c r="I57" s="65"/>
      <c r="J57" s="65"/>
      <c r="K57" s="65"/>
      <c r="L57" s="66">
        <v>4</v>
      </c>
      <c r="M57" s="64"/>
      <c r="N57" s="65"/>
      <c r="O57" s="65"/>
      <c r="P57" s="65"/>
      <c r="Q57" s="66">
        <v>0</v>
      </c>
      <c r="R57" s="115"/>
      <c r="S57" s="65"/>
      <c r="T57" s="65"/>
      <c r="U57" s="65"/>
      <c r="V57" s="66">
        <v>0</v>
      </c>
      <c r="W57" s="64"/>
      <c r="X57" s="65"/>
      <c r="Y57" s="65"/>
      <c r="Z57" s="65"/>
      <c r="AA57" s="65">
        <v>4</v>
      </c>
      <c r="AC57" s="78"/>
      <c r="AD57" s="79"/>
    </row>
    <row r="58" spans="1:33" s="123" customFormat="1" ht="15" customHeight="1">
      <c r="A58" s="27">
        <v>43</v>
      </c>
      <c r="B58" s="116" t="s">
        <v>146</v>
      </c>
      <c r="C58" s="80" t="s">
        <v>147</v>
      </c>
      <c r="D58" s="30" t="s">
        <v>65</v>
      </c>
      <c r="E58" s="30" t="s">
        <v>27</v>
      </c>
      <c r="F58" s="31">
        <f t="shared" ref="F58:F63" si="13">SUM(H58:J58)+SUM(M58:O58)+SUM(R58:T58)+SUM(W58:Y58)</f>
        <v>4</v>
      </c>
      <c r="G58" s="32">
        <f t="shared" si="12"/>
        <v>4</v>
      </c>
      <c r="H58" s="36">
        <v>2</v>
      </c>
      <c r="I58" s="37">
        <v>0</v>
      </c>
      <c r="J58" s="37">
        <v>2</v>
      </c>
      <c r="K58" s="37" t="s">
        <v>23</v>
      </c>
      <c r="L58" s="38">
        <v>4</v>
      </c>
      <c r="M58" s="117"/>
      <c r="N58" s="118"/>
      <c r="O58" s="118"/>
      <c r="P58" s="118"/>
      <c r="Q58" s="119"/>
      <c r="R58" s="120"/>
      <c r="S58" s="118"/>
      <c r="T58" s="118"/>
      <c r="U58" s="118"/>
      <c r="V58" s="119"/>
      <c r="W58" s="120"/>
      <c r="X58" s="118"/>
      <c r="Y58" s="118"/>
      <c r="Z58" s="118"/>
      <c r="AA58" s="119"/>
      <c r="AB58" s="24"/>
      <c r="AC58" s="121"/>
      <c r="AD58" s="122"/>
      <c r="AE58" s="24"/>
      <c r="AF58" s="24"/>
      <c r="AG58" s="24"/>
    </row>
    <row r="59" spans="1:33" s="24" customFormat="1" ht="15" customHeight="1">
      <c r="A59" s="27">
        <v>44</v>
      </c>
      <c r="B59" s="28" t="s">
        <v>148</v>
      </c>
      <c r="C59" s="80" t="s">
        <v>149</v>
      </c>
      <c r="D59" s="30" t="s">
        <v>70</v>
      </c>
      <c r="E59" s="30" t="s">
        <v>39</v>
      </c>
      <c r="F59" s="31">
        <f t="shared" si="13"/>
        <v>2</v>
      </c>
      <c r="G59" s="32">
        <f t="shared" si="12"/>
        <v>4</v>
      </c>
      <c r="H59" s="39">
        <v>2</v>
      </c>
      <c r="I59" s="37">
        <v>0</v>
      </c>
      <c r="J59" s="37">
        <v>0</v>
      </c>
      <c r="K59" s="37" t="s">
        <v>31</v>
      </c>
      <c r="L59" s="38">
        <v>4</v>
      </c>
      <c r="M59" s="33"/>
      <c r="N59" s="34"/>
      <c r="O59" s="34"/>
      <c r="P59" s="34"/>
      <c r="Q59" s="35"/>
      <c r="R59" s="36"/>
      <c r="S59" s="37"/>
      <c r="T59" s="37"/>
      <c r="U59" s="37"/>
      <c r="V59" s="38"/>
      <c r="W59" s="39"/>
      <c r="X59" s="37"/>
      <c r="Y59" s="37"/>
      <c r="Z59" s="37"/>
      <c r="AA59" s="38"/>
      <c r="AC59" s="27"/>
      <c r="AD59" s="50"/>
    </row>
    <row r="60" spans="1:33" s="24" customFormat="1" ht="15" customHeight="1">
      <c r="A60" s="27">
        <v>45</v>
      </c>
      <c r="B60" s="28" t="s">
        <v>150</v>
      </c>
      <c r="C60" s="124" t="s">
        <v>151</v>
      </c>
      <c r="D60" s="30" t="s">
        <v>38</v>
      </c>
      <c r="E60" s="30" t="s">
        <v>39</v>
      </c>
      <c r="F60" s="31">
        <f t="shared" si="13"/>
        <v>2</v>
      </c>
      <c r="G60" s="32">
        <f t="shared" si="12"/>
        <v>4</v>
      </c>
      <c r="H60" s="39">
        <v>2</v>
      </c>
      <c r="I60" s="37">
        <v>0</v>
      </c>
      <c r="J60" s="37">
        <v>0</v>
      </c>
      <c r="K60" s="37" t="s">
        <v>31</v>
      </c>
      <c r="L60" s="38">
        <v>4</v>
      </c>
      <c r="M60" s="46"/>
      <c r="N60" s="47"/>
      <c r="O60" s="47"/>
      <c r="P60" s="47"/>
      <c r="Q60" s="48"/>
      <c r="R60" s="36"/>
      <c r="S60" s="37"/>
      <c r="T60" s="37"/>
      <c r="U60" s="37"/>
      <c r="V60" s="38"/>
      <c r="W60" s="39"/>
      <c r="X60" s="37"/>
      <c r="Y60" s="37"/>
      <c r="Z60" s="37"/>
      <c r="AA60" s="38"/>
      <c r="AC60" s="27"/>
      <c r="AD60" s="50"/>
    </row>
    <row r="61" spans="1:33" s="24" customFormat="1" ht="15" customHeight="1">
      <c r="A61" s="27">
        <v>46</v>
      </c>
      <c r="B61" s="116" t="s">
        <v>152</v>
      </c>
      <c r="C61" s="125" t="s">
        <v>153</v>
      </c>
      <c r="D61" s="30" t="s">
        <v>38</v>
      </c>
      <c r="E61" s="30" t="s">
        <v>39</v>
      </c>
      <c r="F61" s="31">
        <f t="shared" si="13"/>
        <v>4</v>
      </c>
      <c r="G61" s="32">
        <f t="shared" si="12"/>
        <v>4</v>
      </c>
      <c r="H61" s="117"/>
      <c r="I61" s="118"/>
      <c r="J61" s="118"/>
      <c r="K61" s="118"/>
      <c r="L61" s="119"/>
      <c r="M61" s="126"/>
      <c r="N61" s="126"/>
      <c r="O61" s="126"/>
      <c r="P61" s="126"/>
      <c r="Q61" s="119"/>
      <c r="R61" s="126"/>
      <c r="S61" s="126"/>
      <c r="T61" s="126"/>
      <c r="U61" s="126"/>
      <c r="V61" s="119"/>
      <c r="W61" s="118">
        <v>4</v>
      </c>
      <c r="X61" s="118">
        <v>0</v>
      </c>
      <c r="Y61" s="118">
        <v>0</v>
      </c>
      <c r="Z61" s="118" t="s">
        <v>23</v>
      </c>
      <c r="AA61" s="119">
        <v>4</v>
      </c>
      <c r="AC61" s="127"/>
      <c r="AD61" s="122"/>
      <c r="AE61" s="1"/>
      <c r="AF61" s="1"/>
    </row>
    <row r="62" spans="1:33" s="24" customFormat="1" ht="15" customHeight="1">
      <c r="A62" s="27">
        <v>47</v>
      </c>
      <c r="B62" s="174" t="s">
        <v>126</v>
      </c>
      <c r="C62" s="125" t="s">
        <v>154</v>
      </c>
      <c r="D62" s="30" t="s">
        <v>131</v>
      </c>
      <c r="E62" s="30"/>
      <c r="F62" s="31">
        <f t="shared" si="13"/>
        <v>3</v>
      </c>
      <c r="G62" s="32">
        <f t="shared" si="12"/>
        <v>4</v>
      </c>
      <c r="H62" s="117"/>
      <c r="I62" s="118"/>
      <c r="J62" s="118"/>
      <c r="K62" s="118"/>
      <c r="L62" s="119"/>
      <c r="M62" s="128"/>
      <c r="N62" s="126"/>
      <c r="O62" s="126"/>
      <c r="P62" s="126"/>
      <c r="Q62" s="129"/>
      <c r="R62" s="120"/>
      <c r="S62" s="118"/>
      <c r="T62" s="118"/>
      <c r="U62" s="118"/>
      <c r="V62" s="119"/>
      <c r="W62" s="120">
        <v>1</v>
      </c>
      <c r="X62" s="118">
        <v>0</v>
      </c>
      <c r="Y62" s="118">
        <v>2</v>
      </c>
      <c r="Z62" s="118" t="s">
        <v>31</v>
      </c>
      <c r="AA62" s="119">
        <v>4</v>
      </c>
      <c r="AC62" s="121"/>
      <c r="AD62" s="122"/>
      <c r="AE62" s="1"/>
      <c r="AF62" s="1"/>
    </row>
    <row r="63" spans="1:33" s="24" customFormat="1" ht="15" customHeight="1">
      <c r="A63" s="27">
        <v>48</v>
      </c>
      <c r="B63" s="174" t="s">
        <v>155</v>
      </c>
      <c r="C63" s="130" t="s">
        <v>156</v>
      </c>
      <c r="D63" s="131" t="s">
        <v>131</v>
      </c>
      <c r="E63" s="170"/>
      <c r="F63" s="132">
        <f t="shared" si="13"/>
        <v>3</v>
      </c>
      <c r="G63" s="133">
        <f t="shared" si="12"/>
        <v>4</v>
      </c>
      <c r="H63" s="134"/>
      <c r="I63" s="134"/>
      <c r="J63" s="134"/>
      <c r="K63" s="134"/>
      <c r="L63" s="135"/>
      <c r="M63" s="136"/>
      <c r="N63" s="136"/>
      <c r="O63" s="136"/>
      <c r="P63" s="136"/>
      <c r="Q63" s="135"/>
      <c r="R63" s="136"/>
      <c r="S63" s="136"/>
      <c r="T63" s="136"/>
      <c r="U63" s="136"/>
      <c r="V63" s="135"/>
      <c r="W63" s="134">
        <v>1</v>
      </c>
      <c r="X63" s="134">
        <v>0</v>
      </c>
      <c r="Y63" s="134">
        <v>2</v>
      </c>
      <c r="Z63" s="134" t="s">
        <v>31</v>
      </c>
      <c r="AA63" s="135">
        <v>4</v>
      </c>
      <c r="AB63" s="137"/>
      <c r="AC63" s="49"/>
      <c r="AD63" s="49"/>
      <c r="AE63" s="1"/>
      <c r="AF63" s="1"/>
    </row>
    <row r="65" spans="1:30" s="24" customFormat="1">
      <c r="A65" s="138"/>
      <c r="B65" s="139"/>
      <c r="C65" s="140"/>
      <c r="D65" s="141"/>
      <c r="E65" s="141"/>
      <c r="F65" s="142"/>
      <c r="G65" s="141"/>
      <c r="H65" s="138"/>
      <c r="I65" s="138"/>
      <c r="J65" s="138"/>
      <c r="K65" s="138"/>
      <c r="L65" s="143"/>
      <c r="M65" s="138"/>
      <c r="N65" s="138"/>
      <c r="O65" s="138"/>
      <c r="P65" s="138"/>
      <c r="Q65" s="143"/>
      <c r="R65" s="138"/>
      <c r="S65" s="138"/>
      <c r="T65" s="138"/>
      <c r="U65" s="138"/>
      <c r="V65" s="143"/>
      <c r="W65" s="138"/>
      <c r="X65" s="138"/>
      <c r="Y65" s="138"/>
      <c r="Z65" s="138"/>
      <c r="AA65" s="138"/>
      <c r="AC65" s="138"/>
      <c r="AD65" s="138"/>
    </row>
    <row r="66" spans="1:30" s="24" customFormat="1" ht="15" customHeight="1">
      <c r="A66" s="138"/>
      <c r="B66" s="138"/>
      <c r="C66" s="144" t="s">
        <v>157</v>
      </c>
      <c r="D66" s="144"/>
      <c r="E66" s="144"/>
      <c r="F66" s="145"/>
      <c r="G66" s="144"/>
      <c r="H66" s="146"/>
      <c r="I66" s="147"/>
      <c r="J66" s="147"/>
      <c r="K66" s="147">
        <f>SUM(K67:K68)</f>
        <v>6</v>
      </c>
      <c r="L66" s="148"/>
      <c r="M66" s="149"/>
      <c r="N66" s="147"/>
      <c r="O66" s="147"/>
      <c r="P66" s="147">
        <f>SUM(P67:P68)</f>
        <v>5</v>
      </c>
      <c r="Q66" s="148"/>
      <c r="R66" s="146"/>
      <c r="S66" s="147"/>
      <c r="T66" s="147"/>
      <c r="U66" s="147">
        <f>SUM(U67:U68)</f>
        <v>3</v>
      </c>
      <c r="V66" s="148"/>
      <c r="W66" s="149"/>
      <c r="X66" s="147"/>
      <c r="Y66" s="147"/>
      <c r="Z66" s="147">
        <f>SUM(Z67:Z68)</f>
        <v>4</v>
      </c>
      <c r="AA66" s="148"/>
      <c r="AB66" s="148"/>
      <c r="AC66" s="148"/>
      <c r="AD66" s="138"/>
    </row>
    <row r="67" spans="1:30" s="24" customFormat="1" ht="15" customHeight="1">
      <c r="A67" s="138"/>
      <c r="B67" s="138"/>
      <c r="C67" s="150" t="s">
        <v>158</v>
      </c>
      <c r="D67" s="150"/>
      <c r="E67" s="150"/>
      <c r="F67" s="151"/>
      <c r="G67" s="150"/>
      <c r="H67" s="36"/>
      <c r="I67" s="37"/>
      <c r="J67" s="37"/>
      <c r="K67" s="37">
        <f>COUNTIF(K6:K21,"v")</f>
        <v>3</v>
      </c>
      <c r="L67" s="38"/>
      <c r="M67" s="39"/>
      <c r="N67" s="37"/>
      <c r="O67" s="37"/>
      <c r="P67" s="37">
        <f>COUNTIF(P6:P21,"v")</f>
        <v>3</v>
      </c>
      <c r="Q67" s="38"/>
      <c r="R67" s="36"/>
      <c r="S67" s="37"/>
      <c r="T67" s="37"/>
      <c r="U67" s="37">
        <f>COUNTIF(U6:U21,"v")</f>
        <v>0</v>
      </c>
      <c r="V67" s="38"/>
      <c r="W67" s="39"/>
      <c r="X67" s="37"/>
      <c r="Y67" s="37"/>
      <c r="Z67" s="37">
        <f>COUNTIF(Z6:Z21,"v")+COUNTIF(Z24:Z28,"v")+1</f>
        <v>2</v>
      </c>
      <c r="AA67" s="38"/>
      <c r="AB67" s="38"/>
      <c r="AC67" s="38"/>
      <c r="AD67" s="138"/>
    </row>
    <row r="68" spans="1:30" s="24" customFormat="1" ht="15" customHeight="1">
      <c r="A68" s="138"/>
      <c r="B68" s="138"/>
      <c r="C68" s="150" t="s">
        <v>159</v>
      </c>
      <c r="D68" s="150"/>
      <c r="E68" s="150"/>
      <c r="F68" s="151"/>
      <c r="G68" s="150"/>
      <c r="H68" s="36"/>
      <c r="I68" s="37"/>
      <c r="J68" s="37"/>
      <c r="K68" s="37">
        <f>COUNTIF(K6:K21,"é")</f>
        <v>3</v>
      </c>
      <c r="L68" s="38"/>
      <c r="M68" s="39"/>
      <c r="N68" s="37"/>
      <c r="O68" s="37"/>
      <c r="P68" s="37">
        <f>COUNTIF(P6:P21,"é")</f>
        <v>2</v>
      </c>
      <c r="Q68" s="38"/>
      <c r="R68" s="36"/>
      <c r="S68" s="37"/>
      <c r="T68" s="37"/>
      <c r="U68" s="37">
        <f>COUNTIF(U6:U21,"é")+1</f>
        <v>3</v>
      </c>
      <c r="V68" s="38"/>
      <c r="W68" s="39"/>
      <c r="X68" s="37"/>
      <c r="Y68" s="37"/>
      <c r="Z68" s="37">
        <f>COUNTIF(Z6:Z21,"é")+COUNTIF(Z24:Z28,"é")+1</f>
        <v>2</v>
      </c>
      <c r="AA68" s="38"/>
      <c r="AB68" s="38"/>
      <c r="AC68" s="38"/>
      <c r="AD68" s="138"/>
    </row>
    <row r="69" spans="1:30" s="24" customFormat="1" ht="15" customHeight="1">
      <c r="A69" s="138"/>
      <c r="B69" s="138"/>
      <c r="C69" s="150"/>
      <c r="D69" s="150"/>
      <c r="E69" s="150"/>
      <c r="F69" s="151"/>
      <c r="G69" s="150"/>
      <c r="H69" s="152"/>
      <c r="I69" s="137"/>
      <c r="J69" s="137"/>
      <c r="K69" s="137"/>
      <c r="L69" s="153"/>
      <c r="M69" s="154"/>
      <c r="N69" s="137"/>
      <c r="O69" s="137"/>
      <c r="P69" s="137"/>
      <c r="Q69" s="153"/>
      <c r="R69" s="152"/>
      <c r="S69" s="137"/>
      <c r="T69" s="137"/>
      <c r="U69" s="137"/>
      <c r="V69" s="153"/>
      <c r="W69" s="154"/>
      <c r="X69" s="137"/>
      <c r="Y69" s="137"/>
      <c r="Z69" s="137"/>
      <c r="AA69" s="153"/>
      <c r="AB69" s="153"/>
      <c r="AC69" s="153"/>
      <c r="AD69" s="138"/>
    </row>
    <row r="70" spans="1:30" s="24" customFormat="1" ht="15" customHeight="1">
      <c r="A70" s="138"/>
      <c r="B70" s="138"/>
      <c r="C70" s="150" t="s">
        <v>160</v>
      </c>
      <c r="D70" s="150"/>
      <c r="E70" s="150"/>
      <c r="F70" s="151">
        <f>F5+F13+F16+F51+F55+F57</f>
        <v>61</v>
      </c>
      <c r="G70" s="151">
        <f>G5+G13+G16+G51+G55+G57</f>
        <v>96</v>
      </c>
      <c r="H70" s="27">
        <f>H5+H13+H16+H51+H55+H57</f>
        <v>11</v>
      </c>
      <c r="I70" s="47">
        <f>I5+I13+I16+I51+I55+I57</f>
        <v>4</v>
      </c>
      <c r="J70" s="47">
        <f>J5+J13+J16+J51+J55+J57</f>
        <v>9</v>
      </c>
      <c r="K70" s="47"/>
      <c r="L70" s="48">
        <f>L5+L13+L16+L51+L55+L57</f>
        <v>29</v>
      </c>
      <c r="M70" s="46">
        <f>M5+M13+M16+M51+M55+M57</f>
        <v>9</v>
      </c>
      <c r="N70" s="47">
        <f>N5+N13+N16+N51+N55+N57</f>
        <v>2</v>
      </c>
      <c r="O70" s="47">
        <f>O5+O13+O16+O51+O55+O57</f>
        <v>6</v>
      </c>
      <c r="P70" s="47"/>
      <c r="Q70" s="48">
        <f>Q5+Q13+Q16+Q51+Q55+Q57</f>
        <v>27</v>
      </c>
      <c r="R70" s="27">
        <f>R5+R13+R16+R51+R55+R57</f>
        <v>4</v>
      </c>
      <c r="S70" s="47">
        <f>S5+S13+S16+S51+S55+S57</f>
        <v>2</v>
      </c>
      <c r="T70" s="47">
        <f>T5+T13+T16+T51+T55+T57</f>
        <v>2</v>
      </c>
      <c r="U70" s="47"/>
      <c r="V70" s="48">
        <f>V5+V13+V16+V51+V55+V57</f>
        <v>20</v>
      </c>
      <c r="W70" s="46">
        <f>W5+W13+W16+W51+W55+W57</f>
        <v>2</v>
      </c>
      <c r="X70" s="47">
        <f>X5+X13+X16+X51+X55+X57</f>
        <v>0</v>
      </c>
      <c r="Y70" s="47">
        <f>Y5+Y13+Y16+Y51+Y55+Y57</f>
        <v>2</v>
      </c>
      <c r="Z70" s="47"/>
      <c r="AA70" s="48">
        <f>AA5+AA13+AA16+AA51+AA55+AA57</f>
        <v>20</v>
      </c>
      <c r="AB70" s="153">
        <f>+AB57+AB51+AB22+AB16+AB13+AB5</f>
        <v>0</v>
      </c>
      <c r="AC70" s="48">
        <f>L70+Q70+V70+AA70</f>
        <v>96</v>
      </c>
      <c r="AD70" s="138"/>
    </row>
    <row r="71" spans="1:30" s="24" customFormat="1" ht="15" customHeight="1">
      <c r="A71" s="138"/>
      <c r="B71" s="138"/>
      <c r="C71" s="150" t="s">
        <v>161</v>
      </c>
      <c r="D71" s="150"/>
      <c r="E71" s="150"/>
      <c r="F71" s="151">
        <f>F5+F13+F16+F23+F51+F55+F57</f>
        <v>81</v>
      </c>
      <c r="G71" s="151">
        <f>G5+G13+G16+G23+G51+G55+G57</f>
        <v>120</v>
      </c>
      <c r="H71" s="27">
        <f>+H5+H13+H16+H23+H57+H51+H55</f>
        <v>11</v>
      </c>
      <c r="I71" s="47">
        <f>+I5+I13+I16+I23+I57+I51+I55</f>
        <v>4</v>
      </c>
      <c r="J71" s="47">
        <f>+J5+J13+J16+J23+J57+J51+J55</f>
        <v>9</v>
      </c>
      <c r="K71" s="47"/>
      <c r="L71" s="48">
        <f>+L5+L13+L16+L23+L57+L51+L55</f>
        <v>29</v>
      </c>
      <c r="M71" s="46">
        <f>+M5+M13+M16+M23+M57+M51+M55</f>
        <v>11</v>
      </c>
      <c r="N71" s="47">
        <f>+N5+N13+N16+N23+N57+N51+N55</f>
        <v>2</v>
      </c>
      <c r="O71" s="47">
        <f>+O5+O13+O16+O23+O57+O51+O55</f>
        <v>7</v>
      </c>
      <c r="P71" s="47"/>
      <c r="Q71" s="48">
        <f>+Q5+Q13+Q16+Q23+Q57+Q51+Q55</f>
        <v>31</v>
      </c>
      <c r="R71" s="27">
        <f>+R5+R13+R16+R23+R57+R51+R55</f>
        <v>9</v>
      </c>
      <c r="S71" s="47">
        <f>+S5+S13+S16+S23+S57+S51+S55</f>
        <v>2</v>
      </c>
      <c r="T71" s="47">
        <f>+T5+T13+T16+T23+T57+T51+T55</f>
        <v>7</v>
      </c>
      <c r="U71" s="47"/>
      <c r="V71" s="48">
        <f>+V5+V13+V16+V23+V57+V51+V55</f>
        <v>32</v>
      </c>
      <c r="W71" s="46">
        <f>+W5+W13+W16+W23+W57+W51+W55</f>
        <v>7</v>
      </c>
      <c r="X71" s="47">
        <f>+X5+X13+X16+X23+X57+X51+X55</f>
        <v>0</v>
      </c>
      <c r="Y71" s="47">
        <f>+Y5+Y13+Y16+Y23+Y57+Y51+Y55</f>
        <v>4</v>
      </c>
      <c r="Z71" s="47"/>
      <c r="AA71" s="48">
        <f>+AA5+AA13+AA16+AA23+AA57+AA51+AA55</f>
        <v>28</v>
      </c>
      <c r="AB71" s="48">
        <f>+AB5+AB13+AB16+AB23+AB51+AB57</f>
        <v>0</v>
      </c>
      <c r="AC71" s="48">
        <f>L71+Q71+V71+AA71</f>
        <v>120</v>
      </c>
      <c r="AD71" s="138"/>
    </row>
    <row r="72" spans="1:30" s="24" customFormat="1" ht="15" customHeight="1">
      <c r="A72" s="138"/>
      <c r="B72" s="138"/>
      <c r="C72" s="150" t="s">
        <v>162</v>
      </c>
      <c r="D72" s="150"/>
      <c r="E72" s="150"/>
      <c r="F72" s="151">
        <f>F5+F13+F16+F30+F51+F55+F57</f>
        <v>82</v>
      </c>
      <c r="G72" s="151">
        <f>G5+G13+G16+G30+G51+G55+G57</f>
        <v>120</v>
      </c>
      <c r="H72" s="27">
        <f>+H5+H13+H16+H30+H57+H51+H55</f>
        <v>11</v>
      </c>
      <c r="I72" s="47">
        <f>+I5+I13+I16+I30+I57+I51+I55</f>
        <v>4</v>
      </c>
      <c r="J72" s="47">
        <f>+J5+J13+J16+J30+J57+J51+J55</f>
        <v>9</v>
      </c>
      <c r="K72" s="47"/>
      <c r="L72" s="48">
        <f>+L5+L13+L16+L30+L57+L51+L55</f>
        <v>29</v>
      </c>
      <c r="M72" s="46">
        <f>+M5+M13+M16+M30+M57+M51+M55</f>
        <v>12</v>
      </c>
      <c r="N72" s="47">
        <f>+N5+N13+N16+N30+N57+N51+N55</f>
        <v>2</v>
      </c>
      <c r="O72" s="47">
        <f>+O5+O13+O16+O30+O57+O51+O55</f>
        <v>6</v>
      </c>
      <c r="P72" s="47"/>
      <c r="Q72" s="48">
        <f>+Q5+Q13+Q16+Q30+Q57+Q51+Q55</f>
        <v>31</v>
      </c>
      <c r="R72" s="27">
        <f>+R5+R13+R16+R30+R57+R51+R55</f>
        <v>10</v>
      </c>
      <c r="S72" s="47">
        <f>+S5+S13+S16+S30+S57+S51+S55</f>
        <v>2</v>
      </c>
      <c r="T72" s="47">
        <f>+T5+T13+T16+T30+T57+T51+T55</f>
        <v>7</v>
      </c>
      <c r="U72" s="47"/>
      <c r="V72" s="48">
        <f>+V5+V13+V16+V30+V57+V51+V55</f>
        <v>32</v>
      </c>
      <c r="W72" s="46">
        <f>+W5+W13+W16+W30+W57+W51+W55</f>
        <v>7</v>
      </c>
      <c r="X72" s="47">
        <f>+X5+X13+X16+X30+X57+X51+X55</f>
        <v>0</v>
      </c>
      <c r="Y72" s="47">
        <f>+Y5+Y13+Y16+Y30+Y57+Y51+Y55</f>
        <v>4</v>
      </c>
      <c r="Z72" s="47"/>
      <c r="AA72" s="48">
        <f>+AA5+AA13+AA16+AA30+AA57+AA51+AA55</f>
        <v>28</v>
      </c>
      <c r="AB72" s="48">
        <f>+AB5+AB13+AB16+AB30+AB51+AB57</f>
        <v>0</v>
      </c>
      <c r="AC72" s="48">
        <f>L72+Q72+V72+AA72</f>
        <v>120</v>
      </c>
      <c r="AD72" s="138"/>
    </row>
    <row r="73" spans="1:30" s="24" customFormat="1" ht="15" customHeight="1">
      <c r="A73" s="138"/>
      <c r="B73" s="138"/>
      <c r="C73" s="150" t="s">
        <v>163</v>
      </c>
      <c r="D73" s="150"/>
      <c r="E73" s="150"/>
      <c r="F73" s="151">
        <f>F5+F13+F16+F37+F51+F55+F57</f>
        <v>82</v>
      </c>
      <c r="G73" s="151">
        <f>G5+G13+G16+G37+G51+G55+G57</f>
        <v>120</v>
      </c>
      <c r="H73" s="27">
        <f>+H5+H13+H16+H37+H51+H55+H57</f>
        <v>11</v>
      </c>
      <c r="I73" s="47">
        <f>+I5+I13+I16+I37+I51+I55+I57</f>
        <v>4</v>
      </c>
      <c r="J73" s="47">
        <f>+J5+J13+J16+J37+J51+J55+J57</f>
        <v>9</v>
      </c>
      <c r="K73" s="47"/>
      <c r="L73" s="48">
        <f>+L5+L13+L16+L37+L51+L55+L57</f>
        <v>29</v>
      </c>
      <c r="M73" s="46">
        <f>+M5+M13+M16+M37+M51+M55+M57</f>
        <v>10</v>
      </c>
      <c r="N73" s="47">
        <f>+N5+N13+N16+N37+N51+N55+N57</f>
        <v>2</v>
      </c>
      <c r="O73" s="47">
        <f>+O5+O13+O16+O37+O51+O55+O57</f>
        <v>7</v>
      </c>
      <c r="P73" s="47"/>
      <c r="Q73" s="48">
        <f>+Q5+Q13+Q16+Q37+Q51+Q55+Q57</f>
        <v>31</v>
      </c>
      <c r="R73" s="27">
        <f>+R5+R13+R16+R37+R51+R55+R57</f>
        <v>10</v>
      </c>
      <c r="S73" s="47">
        <f>+S5+S13+S16+S37+S51+S55+S57</f>
        <v>2</v>
      </c>
      <c r="T73" s="47">
        <f>+T5+T13+T16+T37+T51+T55+T57</f>
        <v>7</v>
      </c>
      <c r="U73" s="47"/>
      <c r="V73" s="48">
        <f>+V5+V13+V16+V37+V51+V55+V57</f>
        <v>32</v>
      </c>
      <c r="W73" s="46">
        <f>+W5+W13+W16+W37+W51+W55+W57</f>
        <v>6</v>
      </c>
      <c r="X73" s="47">
        <f>+X5+X13+X16+X37+X51+X55+X57</f>
        <v>0</v>
      </c>
      <c r="Y73" s="47">
        <f>+Y5+Y13+Y16+Y37+Y51+Y55+Y57</f>
        <v>6</v>
      </c>
      <c r="Z73" s="47"/>
      <c r="AA73" s="48">
        <f>+AA5+AA13+AA16+AA37+AA51+AA55+AA57</f>
        <v>28</v>
      </c>
      <c r="AB73" s="48" t="e">
        <f>+#REF!+AB14+#REF!+AB31+AB52+AB60</f>
        <v>#REF!</v>
      </c>
      <c r="AC73" s="48">
        <f>L73+Q73+V73+AA73</f>
        <v>120</v>
      </c>
      <c r="AD73" s="138"/>
    </row>
    <row r="74" spans="1:30" s="24" customFormat="1" ht="15" customHeight="1">
      <c r="A74" s="138"/>
      <c r="B74" s="138"/>
      <c r="C74" s="155" t="s">
        <v>164</v>
      </c>
      <c r="D74" s="155"/>
      <c r="E74" s="155"/>
      <c r="F74" s="156">
        <f>F5+F13+F16+F44+F51+F55+F57</f>
        <v>82</v>
      </c>
      <c r="G74" s="156">
        <f>G5+G13+G16+G44+G51+G57</f>
        <v>120</v>
      </c>
      <c r="H74" s="157">
        <f>SUM(H5,H13,H16,H44,H51,H55,H57)</f>
        <v>11</v>
      </c>
      <c r="I74" s="158">
        <f>SUM(I5,I13,I16,I44,I51,I55,I57)</f>
        <v>4</v>
      </c>
      <c r="J74" s="158">
        <f>SUM(J5,J13,J16,J44,J51,J55,J57)</f>
        <v>9</v>
      </c>
      <c r="K74" s="158"/>
      <c r="L74" s="159">
        <f>SUM(L5,L13,L16,L44,L51,L55,L57)</f>
        <v>29</v>
      </c>
      <c r="M74" s="160">
        <f>SUM(M5,M13,M16,M44,M51,M55,M57)</f>
        <v>10</v>
      </c>
      <c r="N74" s="158">
        <f>SUM(N5,N13,N16,N44,N51,N55,N57)</f>
        <v>2</v>
      </c>
      <c r="O74" s="158">
        <f>SUM(O5,O13,O16,O44,O51,O55,O57)</f>
        <v>8</v>
      </c>
      <c r="P74" s="158"/>
      <c r="Q74" s="159">
        <f>SUM(Q5,Q13,Q16,Q44,Q51,Q55,Q57)</f>
        <v>31</v>
      </c>
      <c r="R74" s="157">
        <f>SUM(R5,R13,R16,R44,R51,R55,R57)</f>
        <v>9</v>
      </c>
      <c r="S74" s="158">
        <f>SUM(S5,S13,S16,S44,S51,S55,S57)</f>
        <v>2</v>
      </c>
      <c r="T74" s="158">
        <f>SUM(T5,T13,T16,T44,T51,T55,T57)</f>
        <v>8</v>
      </c>
      <c r="U74" s="158"/>
      <c r="V74" s="159">
        <f>SUM(V5,V13,V16,V44,V51,V55,V57)</f>
        <v>32</v>
      </c>
      <c r="W74" s="160">
        <f>SUM(W5,W13,W16,W44,W51,W55,W57)</f>
        <v>5</v>
      </c>
      <c r="X74" s="158">
        <f>SUM(X5,X13,X16,X44,X51,X55,X57)</f>
        <v>0</v>
      </c>
      <c r="Y74" s="158">
        <f>SUM(Y5,Y13,Y16,Y44,Y51,Y55,Y57)</f>
        <v>6</v>
      </c>
      <c r="Z74" s="158"/>
      <c r="AA74" s="159">
        <f>SUM(AA5,AA13,AA16,AA44,AA51,AA55,AA57)</f>
        <v>28</v>
      </c>
      <c r="AB74" s="161" t="e">
        <f>+#REF!+AB14+#REF!+AB31+AB52+AB60</f>
        <v>#REF!</v>
      </c>
      <c r="AC74" s="162">
        <f>L74+Q74+V74+AA74</f>
        <v>120</v>
      </c>
      <c r="AD74" s="138"/>
    </row>
    <row r="76" spans="1:30" s="24" customFormat="1">
      <c r="A76" s="138"/>
      <c r="B76" s="138"/>
      <c r="AC76" s="138"/>
      <c r="AD76" s="138"/>
    </row>
    <row r="77" spans="1:30" s="24" customFormat="1">
      <c r="A77" s="163" t="s">
        <v>165</v>
      </c>
      <c r="B77" s="138"/>
    </row>
    <row r="78" spans="1:30" s="24" customFormat="1">
      <c r="A78" s="24" t="s">
        <v>166</v>
      </c>
      <c r="B78" s="138"/>
      <c r="AC78" s="138"/>
      <c r="AD78" s="138"/>
    </row>
    <row r="79" spans="1:30" s="24" customFormat="1">
      <c r="A79" s="111" t="s">
        <v>167</v>
      </c>
      <c r="B79" s="138"/>
      <c r="AC79" s="138"/>
      <c r="AD79" s="138"/>
    </row>
    <row r="80" spans="1:30" s="24" customFormat="1">
      <c r="A80" s="138"/>
      <c r="B80" s="138"/>
      <c r="AC80" s="138"/>
      <c r="AD80" s="138"/>
    </row>
  </sheetData>
  <mergeCells count="14">
    <mergeCell ref="H3:L3"/>
    <mergeCell ref="M3:Q3"/>
    <mergeCell ref="R3:V3"/>
    <mergeCell ref="W3:AA3"/>
    <mergeCell ref="A1:AD1"/>
    <mergeCell ref="H2:AA2"/>
    <mergeCell ref="AC2:AC3"/>
    <mergeCell ref="AD2:AD3"/>
    <mergeCell ref="A3:A4"/>
    <mergeCell ref="B3:B4"/>
    <mergeCell ref="C3:C4"/>
    <mergeCell ref="D3:D4"/>
    <mergeCell ref="F3:F4"/>
    <mergeCell ref="G3:G4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87" fitToHeight="0" orientation="landscape" r:id="rId1"/>
  <headerFooter alignWithMargins="0">
    <oddHeader>&amp;L&amp;"Arial,Félkövér"Óbudai Egyetem
Neumann János Informatikai Kar&amp;R&amp;"Arial,Félkövér"Érvényes: 2018/2019. tanévtől</oddHeader>
    <oddFooter>&amp;CTanterv - Nappali&amp;R&amp;P / 2</oddFooter>
  </headerFooter>
  <rowBreaks count="1" manualBreakCount="1">
    <brk id="56" max="2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2" ma:contentTypeDescription="Új dokumentum létrehozása." ma:contentTypeScope="" ma:versionID="0d0838d9a37495184b947dc7dbb5b173">
  <xsd:schema xmlns:xsd="http://www.w3.org/2001/XMLSchema" xmlns:xs="http://www.w3.org/2001/XMLSchema" xmlns:p="http://schemas.microsoft.com/office/2006/metadata/properties" xmlns:ns2="e3386913-36fb-4319-ad0d-41cc24f8ebdc" targetNamespace="http://schemas.microsoft.com/office/2006/metadata/properties" ma:root="true" ma:fieldsID="941d098ff7c8f9492e4765926e8e4d90" ns2:_="">
    <xsd:import namespace="e3386913-36fb-4319-ad0d-41cc24f8eb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17FF3-EDE3-4BAB-8384-6E2EE6E744EB}"/>
</file>

<file path=customXml/itemProps2.xml><?xml version="1.0" encoding="utf-8"?>
<ds:datastoreItem xmlns:ds="http://schemas.openxmlformats.org/officeDocument/2006/customXml" ds:itemID="{34D535BE-D32A-41A6-87BA-F2E49D96C132}"/>
</file>

<file path=customXml/itemProps3.xml><?xml version="1.0" encoding="utf-8"?>
<ds:datastoreItem xmlns:ds="http://schemas.openxmlformats.org/officeDocument/2006/customXml" ds:itemID="{DBE588B8-7B2C-45CD-9ECD-84B15B414E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Póser Valéria</dc:creator>
  <cp:keywords/>
  <dc:description/>
  <cp:lastModifiedBy>Prof. Dr. Lazányi Kornélia</cp:lastModifiedBy>
  <cp:revision/>
  <dcterms:created xsi:type="dcterms:W3CDTF">2022-10-05T15:35:15Z</dcterms:created>
  <dcterms:modified xsi:type="dcterms:W3CDTF">2023-01-19T08:11:19Z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Order">
    <vt:r8>83900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