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"/>
    </mc:Choice>
  </mc:AlternateContent>
  <bookViews>
    <workbookView xWindow="-105" yWindow="-105" windowWidth="21795" windowHeight="12975"/>
  </bookViews>
  <sheets>
    <sheet name="MI MSc F tanterv levelező 2025" sheetId="2" r:id="rId1"/>
  </sheets>
  <definedNames>
    <definedName name="_xlnm.Print_Area" localSheetId="0">'MI MSc F tanterv levelező 2025'!$A$1:$AD$59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9" i="2" l="1"/>
  <c r="AD40" i="2"/>
  <c r="AB54" i="2" l="1"/>
  <c r="AB53" i="2"/>
  <c r="AB52" i="2"/>
  <c r="Z50" i="2"/>
  <c r="U50" i="2"/>
  <c r="P50" i="2"/>
  <c r="K50" i="2"/>
  <c r="Z49" i="2"/>
  <c r="U49" i="2"/>
  <c r="P49" i="2"/>
  <c r="K49" i="2"/>
  <c r="G45" i="2"/>
  <c r="F45" i="2"/>
  <c r="G44" i="2"/>
  <c r="F44" i="2"/>
  <c r="G43" i="2"/>
  <c r="G42" i="2"/>
  <c r="G41" i="2" s="1"/>
  <c r="F42" i="2"/>
  <c r="F41" i="2" s="1"/>
  <c r="AA41" i="2"/>
  <c r="Y41" i="2"/>
  <c r="X41" i="2"/>
  <c r="W41" i="2"/>
  <c r="V41" i="2"/>
  <c r="T41" i="2"/>
  <c r="S41" i="2"/>
  <c r="R41" i="2"/>
  <c r="Q41" i="2"/>
  <c r="O41" i="2"/>
  <c r="N41" i="2"/>
  <c r="M41" i="2"/>
  <c r="L41" i="2"/>
  <c r="J41" i="2"/>
  <c r="I41" i="2"/>
  <c r="H41" i="2"/>
  <c r="AC40" i="2"/>
  <c r="G40" i="2"/>
  <c r="AC39" i="2"/>
  <c r="G39" i="2"/>
  <c r="G38" i="2"/>
  <c r="AA37" i="2"/>
  <c r="Y37" i="2"/>
  <c r="X37" i="2"/>
  <c r="W37" i="2"/>
  <c r="V37" i="2"/>
  <c r="T37" i="2"/>
  <c r="S37" i="2"/>
  <c r="R37" i="2"/>
  <c r="Q37" i="2"/>
  <c r="O37" i="2"/>
  <c r="N37" i="2"/>
  <c r="M37" i="2"/>
  <c r="L37" i="2"/>
  <c r="J37" i="2"/>
  <c r="I37" i="2"/>
  <c r="H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29" i="2"/>
  <c r="F29" i="2"/>
  <c r="G28" i="2"/>
  <c r="F28" i="2"/>
  <c r="G27" i="2"/>
  <c r="F27" i="2"/>
  <c r="G26" i="2"/>
  <c r="F26" i="2"/>
  <c r="G25" i="2"/>
  <c r="F25" i="2"/>
  <c r="G24" i="2"/>
  <c r="F24" i="2"/>
  <c r="AA23" i="2"/>
  <c r="Y23" i="2"/>
  <c r="X23" i="2"/>
  <c r="W23" i="2"/>
  <c r="V23" i="2"/>
  <c r="T23" i="2"/>
  <c r="S23" i="2"/>
  <c r="R23" i="2"/>
  <c r="Q23" i="2"/>
  <c r="O23" i="2"/>
  <c r="N23" i="2"/>
  <c r="M23" i="2"/>
  <c r="L23" i="2"/>
  <c r="J23" i="2"/>
  <c r="I23" i="2"/>
  <c r="H23" i="2"/>
  <c r="G21" i="2"/>
  <c r="F21" i="2"/>
  <c r="G20" i="2"/>
  <c r="F20" i="2"/>
  <c r="G19" i="2"/>
  <c r="F19" i="2"/>
  <c r="G18" i="2"/>
  <c r="F18" i="2"/>
  <c r="G17" i="2"/>
  <c r="F17" i="2"/>
  <c r="AA16" i="2"/>
  <c r="Y16" i="2"/>
  <c r="X16" i="2"/>
  <c r="W16" i="2"/>
  <c r="V16" i="2"/>
  <c r="T16" i="2"/>
  <c r="S16" i="2"/>
  <c r="R16" i="2"/>
  <c r="Q16" i="2"/>
  <c r="O16" i="2"/>
  <c r="N16" i="2"/>
  <c r="M16" i="2"/>
  <c r="L16" i="2"/>
  <c r="J16" i="2"/>
  <c r="I16" i="2"/>
  <c r="H16" i="2"/>
  <c r="G15" i="2"/>
  <c r="F15" i="2"/>
  <c r="G14" i="2"/>
  <c r="F14" i="2"/>
  <c r="AA13" i="2"/>
  <c r="Y13" i="2"/>
  <c r="X13" i="2"/>
  <c r="W13" i="2"/>
  <c r="V13" i="2"/>
  <c r="T13" i="2"/>
  <c r="S13" i="2"/>
  <c r="R13" i="2"/>
  <c r="Q13" i="2"/>
  <c r="O13" i="2"/>
  <c r="N13" i="2"/>
  <c r="M13" i="2"/>
  <c r="L13" i="2"/>
  <c r="J13" i="2"/>
  <c r="I13" i="2"/>
  <c r="H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AA5" i="2"/>
  <c r="Y5" i="2"/>
  <c r="X5" i="2"/>
  <c r="W5" i="2"/>
  <c r="V5" i="2"/>
  <c r="T5" i="2"/>
  <c r="S5" i="2"/>
  <c r="R5" i="2"/>
  <c r="Q5" i="2"/>
  <c r="O5" i="2"/>
  <c r="N5" i="2"/>
  <c r="M5" i="2"/>
  <c r="L5" i="2"/>
  <c r="J5" i="2"/>
  <c r="I5" i="2"/>
  <c r="H5" i="2"/>
  <c r="G13" i="2" l="1"/>
  <c r="K48" i="2"/>
  <c r="F23" i="2"/>
  <c r="F13" i="2"/>
  <c r="F16" i="2"/>
  <c r="G16" i="2"/>
  <c r="G37" i="2"/>
  <c r="G22" i="2" s="1"/>
  <c r="P48" i="2"/>
  <c r="F30" i="2"/>
  <c r="F5" i="2"/>
  <c r="U48" i="2"/>
  <c r="G5" i="2"/>
  <c r="Z48" i="2"/>
  <c r="G23" i="2"/>
  <c r="G30" i="2"/>
  <c r="H54" i="2"/>
  <c r="H53" i="2"/>
  <c r="H52" i="2"/>
  <c r="I54" i="2"/>
  <c r="I53" i="2"/>
  <c r="I52" i="2"/>
  <c r="J54" i="2"/>
  <c r="J53" i="2"/>
  <c r="J52" i="2"/>
  <c r="L54" i="2"/>
  <c r="L53" i="2"/>
  <c r="L52" i="2"/>
  <c r="M54" i="2"/>
  <c r="M53" i="2"/>
  <c r="M52" i="2"/>
  <c r="N54" i="2"/>
  <c r="N53" i="2"/>
  <c r="N52" i="2"/>
  <c r="O54" i="2"/>
  <c r="O53" i="2"/>
  <c r="O52" i="2"/>
  <c r="Q54" i="2"/>
  <c r="Q53" i="2"/>
  <c r="Q52" i="2"/>
  <c r="R54" i="2"/>
  <c r="R53" i="2"/>
  <c r="R52" i="2"/>
  <c r="S54" i="2"/>
  <c r="S53" i="2"/>
  <c r="S52" i="2"/>
  <c r="T54" i="2"/>
  <c r="T53" i="2"/>
  <c r="T52" i="2"/>
  <c r="V54" i="2"/>
  <c r="V53" i="2"/>
  <c r="V52" i="2"/>
  <c r="W54" i="2"/>
  <c r="W53" i="2"/>
  <c r="W52" i="2"/>
  <c r="X54" i="2"/>
  <c r="X53" i="2"/>
  <c r="X52" i="2"/>
  <c r="Y54" i="2"/>
  <c r="Y53" i="2"/>
  <c r="Y52" i="2"/>
  <c r="AA54" i="2"/>
  <c r="AA53" i="2"/>
  <c r="AA52" i="2"/>
  <c r="F53" i="2" l="1"/>
  <c r="G53" i="2"/>
  <c r="F54" i="2"/>
  <c r="G54" i="2"/>
  <c r="G52" i="2"/>
  <c r="I57" i="2"/>
  <c r="F52" i="2"/>
  <c r="I58" i="2"/>
  <c r="AC52" i="2"/>
  <c r="AC53" i="2"/>
  <c r="AC54" i="2"/>
  <c r="I59" i="2" l="1"/>
</calcChain>
</file>

<file path=xl/sharedStrings.xml><?xml version="1.0" encoding="utf-8"?>
<sst xmlns="http://schemas.openxmlformats.org/spreadsheetml/2006/main" count="202" uniqueCount="126">
  <si>
    <t>Szemeszterek</t>
  </si>
  <si>
    <t>Előtanulmány</t>
  </si>
  <si>
    <t>Kód</t>
  </si>
  <si>
    <t>Tantárgy neve</t>
  </si>
  <si>
    <t>Tárgyfelelős</t>
  </si>
  <si>
    <t>Intézet</t>
  </si>
  <si>
    <t>heti óra</t>
  </si>
  <si>
    <t>kredit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</si>
  <si>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</si>
  <si>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</si>
  <si>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</si>
  <si>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</si>
  <si>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</si>
  <si>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</si>
  <si>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</si>
  <si>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</si>
  <si>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</si>
  <si>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>Természettudományos alapismeretek (20-30)</t>
  </si>
  <si>
    <t>Programozási paradigmák és adatszerkezetek *</t>
  </si>
  <si>
    <t>Prof. Dr. Szénási Sándor</t>
  </si>
  <si>
    <t>SZFI</t>
  </si>
  <si>
    <t>v</t>
  </si>
  <si>
    <t>Hálózati technológiák</t>
  </si>
  <si>
    <t>Balázsné Dr. Kail Eszter</t>
  </si>
  <si>
    <t>KRI</t>
  </si>
  <si>
    <t>Adatbázis és Big Data technológiák</t>
  </si>
  <si>
    <t>é</t>
  </si>
  <si>
    <t>Alkalmazott matematika</t>
  </si>
  <si>
    <t>Dr. Szőke Magdolna</t>
  </si>
  <si>
    <t>AMI</t>
  </si>
  <si>
    <t>Rendszer- és irányításelmélet</t>
  </si>
  <si>
    <t>Prof. Dr. Kovács Levente</t>
  </si>
  <si>
    <t>BMI</t>
  </si>
  <si>
    <t>Testnevelés 1.</t>
  </si>
  <si>
    <t>h</t>
  </si>
  <si>
    <t>Testnevelés 2.</t>
  </si>
  <si>
    <t>Gazdasági és humán ismeretek (10-15)</t>
  </si>
  <si>
    <t>Projektmenedzsment és vállalkozásfejlesztés</t>
  </si>
  <si>
    <t>Dr. Almási Anikó</t>
  </si>
  <si>
    <t>Üzleti gazdaságtan</t>
  </si>
  <si>
    <t>Dr. Takácsné Prof. Dr. György Katalin</t>
  </si>
  <si>
    <t>Szakmai törzsanyag (15-30)</t>
  </si>
  <si>
    <t>Korszerű operációs rendszerek</t>
  </si>
  <si>
    <t>Dr. habil Lovas Róbert</t>
  </si>
  <si>
    <t>Informatikai rendszerek biztonságtechnikája</t>
  </si>
  <si>
    <t>Dr. Póser Valéria</t>
  </si>
  <si>
    <t>Számítógépes képfeldolgozás és grafika</t>
  </si>
  <si>
    <t>Szoftverfejlesztés párhuzamos architektúrákra</t>
  </si>
  <si>
    <t>Felhő alapú IoT és Big Data platformok</t>
  </si>
  <si>
    <t>Dr. habil. Lovas Róbert</t>
  </si>
  <si>
    <t>Differenciált szakmai ismeretek (50-60)</t>
  </si>
  <si>
    <t>Kiberorvosi rendszerek specializáció (CMR)</t>
  </si>
  <si>
    <t>Szenzormodalitások</t>
  </si>
  <si>
    <t>Prof. Dr. Kozlovszky Miklós</t>
  </si>
  <si>
    <t>Diagnosztikai célú orvosi képalkotás</t>
  </si>
  <si>
    <t>Egészségügyi informatikai rendszerek biztonsága</t>
  </si>
  <si>
    <t>Orvosi vizsgálatok kiértékelésének mérnökinformatikai alapjai</t>
  </si>
  <si>
    <t>Dr. habil. Ferenci Tamás</t>
  </si>
  <si>
    <t>Biostatisztikai módszerek alkalmazása</t>
  </si>
  <si>
    <t>Robotika és adattudomány az orvoslásban</t>
  </si>
  <si>
    <t>Robotika specializáció (ROB)</t>
  </si>
  <si>
    <t>Gépi intelligencia</t>
  </si>
  <si>
    <t>Prof. Dr. Takács Márta</t>
  </si>
  <si>
    <t>Robotrendszerek programozása</t>
  </si>
  <si>
    <t>Ipari Robotok Kinematikai és Dinamikai Modellezése</t>
  </si>
  <si>
    <t>Robotok irányítása</t>
  </si>
  <si>
    <t>Prof. Dr. Tar József</t>
  </si>
  <si>
    <t>Magas rendelkezésre állású beágyazott rendszerek</t>
  </si>
  <si>
    <t>Prof. Dr. Molnár András</t>
  </si>
  <si>
    <t>Diplomamunka</t>
  </si>
  <si>
    <t>Diplomamunka I.</t>
  </si>
  <si>
    <t>DH</t>
  </si>
  <si>
    <t>Diplomamunka II.</t>
  </si>
  <si>
    <t>Diplomamunka III.</t>
  </si>
  <si>
    <t>Kritériumtárgy</t>
  </si>
  <si>
    <t>Patronálás</t>
  </si>
  <si>
    <t>a</t>
  </si>
  <si>
    <t>Szabadon választható tárgyak</t>
  </si>
  <si>
    <t>Követelmények száma (specializáció nélkül):</t>
  </si>
  <si>
    <t>Vizsga (v)</t>
  </si>
  <si>
    <t>Évközi jegy (é)</t>
  </si>
  <si>
    <t>Specializáció nélkül</t>
  </si>
  <si>
    <t>CMR specializációval</t>
  </si>
  <si>
    <t>ROB specializációval</t>
  </si>
  <si>
    <t>A záróvizsga tárgyai: a választott specialzáció adott tárgycsoportja</t>
  </si>
  <si>
    <t>Össz ea</t>
  </si>
  <si>
    <t>A budapesti specializációk évente váltva indulnak.</t>
  </si>
  <si>
    <t>össz gyak</t>
  </si>
  <si>
    <t>NSXPP1HMLF</t>
  </si>
  <si>
    <t>NKXHT1HMLF</t>
  </si>
  <si>
    <t>NKXAB1HMLF</t>
  </si>
  <si>
    <t>NMXAM1HMLF</t>
  </si>
  <si>
    <t>NBXRI1HMLF</t>
  </si>
  <si>
    <t>OTTESI1MLF</t>
  </si>
  <si>
    <t>OTTESI2MLF</t>
  </si>
  <si>
    <t>NKXPV1HMLF</t>
  </si>
  <si>
    <t>GSXUG1HMLF</t>
  </si>
  <si>
    <t>NKXKO1HMLF</t>
  </si>
  <si>
    <t>NBXIB1HMLF</t>
  </si>
  <si>
    <t>NSXSK1HMLF</t>
  </si>
  <si>
    <t>NSXSP1HMLF</t>
  </si>
  <si>
    <t>NKXFI1HMLF</t>
  </si>
  <si>
    <t>NBXSZ1HMLF</t>
  </si>
  <si>
    <t>NBXCO1HMLF</t>
  </si>
  <si>
    <t>NBXEI1HMLF</t>
  </si>
  <si>
    <t>NBXEB1HMLF</t>
  </si>
  <si>
    <t>NBXBS1HMLF</t>
  </si>
  <si>
    <t>NBXRO1HMLF</t>
  </si>
  <si>
    <t>NMXGI1HMLF</t>
  </si>
  <si>
    <t>NBXRP1HMLF</t>
  </si>
  <si>
    <t>NBXKD1HMLF</t>
  </si>
  <si>
    <t>NBXAO1HMLF</t>
  </si>
  <si>
    <t>NMXRI1HMLF</t>
  </si>
  <si>
    <t>NKXMI1HMLF</t>
  </si>
  <si>
    <t>NDDDM1HMLF</t>
  </si>
  <si>
    <t>NDDDM2HMLF</t>
  </si>
  <si>
    <t>NDDDM3HMLF</t>
  </si>
  <si>
    <t>NDIPT1HMLF</t>
  </si>
  <si>
    <t>Választható I.</t>
  </si>
  <si>
    <t>Választható II.</t>
  </si>
  <si>
    <t>Dr. habil. Fleiner Rita</t>
  </si>
  <si>
    <t>Prof. Dr. Haidegger Tamás</t>
  </si>
  <si>
    <t>Prof. Dr. Galambos Péter</t>
  </si>
  <si>
    <t>Prof. Dr. Lazányi Kornélia</t>
  </si>
  <si>
    <r>
      <t xml:space="preserve">Mérnökinformatikus mesterképzési szak levelező tagozat tantervi táblája
</t>
    </r>
    <r>
      <rPr>
        <sz val="12"/>
        <color rgb="FF000000"/>
        <rFont val="Arial"/>
        <family val="2"/>
        <charset val="238"/>
      </rPr>
      <t>érvényes 2024.09.01-től</t>
    </r>
  </si>
  <si>
    <t>Dr. habil. Vámossy Zoltán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</si>
</sst>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238"/>
    </font>
    <font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</font>
    <font>
      <b/>
      <sz val="8"/>
      <name val="Arial CE"/>
      <family val="2"/>
    </font>
    <font>
      <b/>
      <i/>
      <sz val="8"/>
      <name val="Arial CE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 CE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969696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9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2" xfId="0" applyFont="1" applyBorder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/>
    <xf numFmtId="0" fontId="7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right" vertical="center" wrapText="1"/>
    </xf>
    <xf numFmtId="0" fontId="6" fillId="4" borderId="37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right" vertical="center"/>
    </xf>
    <xf numFmtId="0" fontId="6" fillId="0" borderId="40" xfId="0" applyFont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0"/>
  <sheetViews>
    <sheetView tabSelected="1" showWhiteSpace="0" zoomScale="85" zoomScaleNormal="85" zoomScaleSheetLayoutView="100" zoomScalePageLayoutView="90" workbookViewId="0">
      <pane xSplit="3" ySplit="5" topLeftCell="D6" activePane="bottomRight" state="frozen"/>
      <selection pane="topRight"/>
      <selection pane="bottomLeft"/>
      <selection pane="bottomRight" activeCell="D20" sqref="D20"/>
    </sheetView>
  </sheetViews>
  <sheetFormatPr defaultColWidth="9.140625" defaultRowHeight="11.25" x14ac:dyDescent="0.2"/>
  <cols>
    <col min="1" max="1" width="4.28515625" style="114" bestFit="1" customWidth="1"/>
    <col min="2" max="2" width="12.28515625" style="114" bestFit="1" customWidth="1"/>
    <col min="3" max="3" width="58.140625" style="1" customWidth="1"/>
    <col min="4" max="4" width="29" style="1" customWidth="1"/>
    <col min="5" max="5" width="6.42578125" style="1" bestFit="1" customWidth="1"/>
    <col min="6" max="6" width="4.85546875" style="1" customWidth="1"/>
    <col min="7" max="7" width="5.42578125" style="1" customWidth="1"/>
    <col min="8" max="8" width="3.7109375" style="1" customWidth="1"/>
    <col min="9" max="9" width="4.5703125" style="1" bestFit="1" customWidth="1"/>
    <col min="10" max="27" width="3.7109375" style="1" customWidth="1"/>
    <col min="28" max="28" width="21" style="1" hidden="1" customWidth="1"/>
    <col min="29" max="29" width="4.5703125" style="114" customWidth="1"/>
    <col min="30" max="30" width="13.140625" style="114" bestFit="1" customWidth="1"/>
    <col min="31" max="31" width="5.5703125" style="1" customWidth="1"/>
    <col min="32" max="32" width="12.28515625" style="1" customWidth="1"/>
    <col min="33" max="33" width="10.42578125" style="1" customWidth="1"/>
    <col min="34" max="257" width="11.42578125" style="1" customWidth="1"/>
    <col min="258" max="16384" width="9.140625" style="1"/>
  </cols>
  <sheetData>
    <row r="1" spans="1:30" ht="29.25" customHeight="1" x14ac:dyDescent="0.25">
      <c r="A1" s="125" t="s">
        <v>124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30" ht="15" customHeight="1" x14ac:dyDescent="0.2">
      <c r="A2" s="2"/>
      <c r="B2" s="3"/>
      <c r="C2" s="4"/>
      <c r="D2" s="5"/>
      <c r="E2" s="5"/>
      <c r="F2" s="6"/>
      <c r="G2" s="7"/>
      <c r="H2" s="127" t="s">
        <v>0</v>
      </c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9"/>
      <c r="AB2" s="8"/>
      <c r="AC2" s="130"/>
      <c r="AD2" s="132" t="s">
        <v>1</v>
      </c>
    </row>
    <row r="3" spans="1:30" ht="15" customHeight="1" x14ac:dyDescent="0.2">
      <c r="A3" s="134"/>
      <c r="B3" s="136" t="s">
        <v>2</v>
      </c>
      <c r="C3" s="138" t="s">
        <v>3</v>
      </c>
      <c r="D3" s="138" t="s">
        <v>4</v>
      </c>
      <c r="E3" s="116" t="s">
        <v>5</v>
      </c>
      <c r="F3" s="140" t="s">
        <v>6</v>
      </c>
      <c r="G3" s="142" t="s">
        <v>7</v>
      </c>
      <c r="H3" s="121" t="s">
        <v>8</v>
      </c>
      <c r="I3" s="122"/>
      <c r="J3" s="122"/>
      <c r="K3" s="122"/>
      <c r="L3" s="123"/>
      <c r="M3" s="121" t="s">
        <v>9</v>
      </c>
      <c r="N3" s="122"/>
      <c r="O3" s="122"/>
      <c r="P3" s="122"/>
      <c r="Q3" s="123"/>
      <c r="R3" s="124" t="s">
        <v>10</v>
      </c>
      <c r="S3" s="122"/>
      <c r="T3" s="122"/>
      <c r="U3" s="122"/>
      <c r="V3" s="123"/>
      <c r="W3" s="121" t="s">
        <v>11</v>
      </c>
      <c r="X3" s="122"/>
      <c r="Y3" s="122"/>
      <c r="Z3" s="122"/>
      <c r="AA3" s="123"/>
      <c r="AC3" s="131"/>
      <c r="AD3" s="133"/>
    </row>
    <row r="4" spans="1:30" ht="12.75" customHeight="1" x14ac:dyDescent="0.2">
      <c r="A4" s="135"/>
      <c r="B4" s="137"/>
      <c r="C4" s="139"/>
      <c r="D4" s="139"/>
      <c r="E4" s="117"/>
      <c r="F4" s="141"/>
      <c r="G4" s="143"/>
      <c r="H4" s="9" t="s">
        <v>12</v>
      </c>
      <c r="I4" s="10" t="s">
        <v>13</v>
      </c>
      <c r="J4" s="10" t="s">
        <v>14</v>
      </c>
      <c r="K4" s="10" t="s">
        <v>15</v>
      </c>
      <c r="L4" s="11" t="s">
        <v>16</v>
      </c>
      <c r="M4" s="9" t="s">
        <v>12</v>
      </c>
      <c r="N4" s="10" t="s">
        <v>13</v>
      </c>
      <c r="O4" s="10" t="s">
        <v>14</v>
      </c>
      <c r="P4" s="10" t="s">
        <v>15</v>
      </c>
      <c r="Q4" s="11" t="s">
        <v>16</v>
      </c>
      <c r="R4" s="12" t="s">
        <v>12</v>
      </c>
      <c r="S4" s="10" t="s">
        <v>13</v>
      </c>
      <c r="T4" s="10" t="s">
        <v>14</v>
      </c>
      <c r="U4" s="10" t="s">
        <v>15</v>
      </c>
      <c r="V4" s="11" t="s">
        <v>16</v>
      </c>
      <c r="W4" s="9" t="s">
        <v>12</v>
      </c>
      <c r="X4" s="10" t="s">
        <v>13</v>
      </c>
      <c r="Y4" s="10" t="s">
        <v>14</v>
      </c>
      <c r="Z4" s="10" t="s">
        <v>15</v>
      </c>
      <c r="AA4" s="11" t="s">
        <v>16</v>
      </c>
      <c r="AB4" s="13"/>
      <c r="AC4" s="14"/>
      <c r="AD4" s="15" t="s">
        <v>2</v>
      </c>
    </row>
    <row r="5" spans="1:30" s="24" customFormat="1" ht="15" customHeight="1" x14ac:dyDescent="0.2">
      <c r="A5" s="16"/>
      <c r="B5" s="17"/>
      <c r="C5" s="18" t="s">
        <v>17</v>
      </c>
      <c r="D5" s="19"/>
      <c r="E5" s="19"/>
      <c r="F5" s="20">
        <f>SUM(F6:F12)</f>
        <v>117</v>
      </c>
      <c r="G5" s="21">
        <f>SUM(G6:G12)</f>
        <v>25</v>
      </c>
      <c r="H5" s="22">
        <f>SUM(H6:H12)</f>
        <v>35</v>
      </c>
      <c r="I5" s="22">
        <f>SUM(I6:I12)</f>
        <v>6</v>
      </c>
      <c r="J5" s="22">
        <f>SUM(J6:J12)</f>
        <v>30</v>
      </c>
      <c r="K5" s="22"/>
      <c r="L5" s="23">
        <f>SUM(L6:L12)</f>
        <v>15</v>
      </c>
      <c r="M5" s="22">
        <f>SUM(M6:M12)</f>
        <v>25</v>
      </c>
      <c r="N5" s="22">
        <f>SUM(N6:N12)</f>
        <v>11</v>
      </c>
      <c r="O5" s="22">
        <f>SUM(O6:O12)</f>
        <v>10</v>
      </c>
      <c r="P5" s="22"/>
      <c r="Q5" s="23">
        <f>SUM(Q6:Q12)</f>
        <v>10</v>
      </c>
      <c r="R5" s="22">
        <f>SUM(R6:R12)</f>
        <v>0</v>
      </c>
      <c r="S5" s="22">
        <f>SUM(S6:S12)</f>
        <v>0</v>
      </c>
      <c r="T5" s="22">
        <f>SUM(T6:T12)</f>
        <v>0</v>
      </c>
      <c r="U5" s="22"/>
      <c r="V5" s="23">
        <f>SUM(V6:V12)</f>
        <v>0</v>
      </c>
      <c r="W5" s="22">
        <f>SUM(W6:W12)</f>
        <v>0</v>
      </c>
      <c r="X5" s="22">
        <f>SUM(X6:X12)</f>
        <v>0</v>
      </c>
      <c r="Y5" s="22">
        <f>SUM(Y6:Y12)</f>
        <v>0</v>
      </c>
      <c r="Z5" s="22"/>
      <c r="AA5" s="22">
        <f>SUM(AA6:AA12)</f>
        <v>0</v>
      </c>
      <c r="AC5" s="25"/>
      <c r="AD5" s="26"/>
    </row>
    <row r="6" spans="1:30" s="24" customFormat="1" ht="15" customHeight="1" x14ac:dyDescent="0.2">
      <c r="A6" s="27">
        <v>1</v>
      </c>
      <c r="B6" s="28" t="s">
        <v>88</v>
      </c>
      <c r="C6" s="29" t="s">
        <v>18</v>
      </c>
      <c r="D6" s="30" t="s">
        <v>19</v>
      </c>
      <c r="E6" s="30" t="s">
        <v>20</v>
      </c>
      <c r="F6" s="31">
        <f t="shared" ref="F6:F12" si="0">SUM(H6:J6)+SUM(M6:O6)+SUM(R6:T6)+SUM(W6:Y6)</f>
        <v>25</v>
      </c>
      <c r="G6" s="32">
        <f t="shared" ref="G6:G12" si="1">L6+Q6+V6+AA6</f>
        <v>5</v>
      </c>
      <c r="H6" s="33">
        <v>15</v>
      </c>
      <c r="I6" s="34">
        <v>0</v>
      </c>
      <c r="J6" s="34">
        <v>10</v>
      </c>
      <c r="K6" s="34" t="s">
        <v>21</v>
      </c>
      <c r="L6" s="35">
        <v>5</v>
      </c>
      <c r="M6" s="33"/>
      <c r="N6" s="34"/>
      <c r="O6" s="34"/>
      <c r="P6" s="34"/>
      <c r="Q6" s="35"/>
      <c r="R6" s="36"/>
      <c r="S6" s="37"/>
      <c r="T6" s="37"/>
      <c r="U6" s="37"/>
      <c r="V6" s="38"/>
      <c r="W6" s="39"/>
      <c r="X6" s="37"/>
      <c r="Y6" s="37"/>
      <c r="Z6" s="37"/>
      <c r="AA6" s="38"/>
      <c r="AC6" s="40"/>
      <c r="AD6" s="115"/>
    </row>
    <row r="7" spans="1:30" s="24" customFormat="1" ht="15" customHeight="1" x14ac:dyDescent="0.2">
      <c r="A7" s="27">
        <v>2</v>
      </c>
      <c r="B7" s="28" t="s">
        <v>89</v>
      </c>
      <c r="C7" s="29" t="s">
        <v>22</v>
      </c>
      <c r="D7" s="30" t="s">
        <v>23</v>
      </c>
      <c r="E7" s="30" t="s">
        <v>24</v>
      </c>
      <c r="F7" s="31">
        <f t="shared" si="0"/>
        <v>20</v>
      </c>
      <c r="G7" s="32">
        <f t="shared" si="1"/>
        <v>4</v>
      </c>
      <c r="H7" s="42">
        <v>10</v>
      </c>
      <c r="I7" s="43">
        <v>0</v>
      </c>
      <c r="J7" s="43">
        <v>10</v>
      </c>
      <c r="K7" s="43" t="s">
        <v>21</v>
      </c>
      <c r="L7" s="44">
        <v>4</v>
      </c>
      <c r="M7" s="37"/>
      <c r="N7" s="37"/>
      <c r="O7" s="37"/>
      <c r="P7" s="37"/>
      <c r="Q7" s="38"/>
      <c r="R7" s="45"/>
      <c r="S7" s="34"/>
      <c r="T7" s="34"/>
      <c r="U7" s="34"/>
      <c r="V7" s="35"/>
      <c r="W7" s="46"/>
      <c r="X7" s="47"/>
      <c r="Y7" s="47"/>
      <c r="Z7" s="47"/>
      <c r="AA7" s="48"/>
      <c r="AC7" s="49"/>
      <c r="AD7" s="41"/>
    </row>
    <row r="8" spans="1:30" s="24" customFormat="1" ht="15" customHeight="1" x14ac:dyDescent="0.2">
      <c r="A8" s="27">
        <v>3</v>
      </c>
      <c r="B8" s="28" t="s">
        <v>90</v>
      </c>
      <c r="C8" s="29" t="s">
        <v>25</v>
      </c>
      <c r="D8" s="30" t="s">
        <v>120</v>
      </c>
      <c r="E8" s="30" t="s">
        <v>24</v>
      </c>
      <c r="F8" s="31">
        <f t="shared" si="0"/>
        <v>20</v>
      </c>
      <c r="G8" s="32">
        <f t="shared" si="1"/>
        <v>5</v>
      </c>
      <c r="H8" s="39">
        <v>10</v>
      </c>
      <c r="I8" s="37">
        <v>0</v>
      </c>
      <c r="J8" s="37">
        <v>10</v>
      </c>
      <c r="K8" s="37" t="s">
        <v>26</v>
      </c>
      <c r="L8" s="38">
        <v>5</v>
      </c>
      <c r="M8" s="36"/>
      <c r="N8" s="37"/>
      <c r="O8" s="37"/>
      <c r="P8" s="37"/>
      <c r="Q8" s="38"/>
      <c r="R8" s="36"/>
      <c r="S8" s="37"/>
      <c r="T8" s="37"/>
      <c r="U8" s="37"/>
      <c r="V8" s="38"/>
      <c r="W8" s="39"/>
      <c r="X8" s="37"/>
      <c r="Y8" s="37"/>
      <c r="Z8" s="37"/>
      <c r="AA8" s="38"/>
      <c r="AC8" s="49"/>
      <c r="AD8" s="50"/>
    </row>
    <row r="9" spans="1:30" s="24" customFormat="1" ht="15" customHeight="1" x14ac:dyDescent="0.2">
      <c r="A9" s="51">
        <v>4</v>
      </c>
      <c r="B9" s="28" t="s">
        <v>91</v>
      </c>
      <c r="C9" s="52" t="s">
        <v>27</v>
      </c>
      <c r="D9" s="53" t="s">
        <v>28</v>
      </c>
      <c r="E9" s="53" t="s">
        <v>29</v>
      </c>
      <c r="F9" s="31">
        <f t="shared" si="0"/>
        <v>20</v>
      </c>
      <c r="G9" s="32">
        <f t="shared" si="1"/>
        <v>4</v>
      </c>
      <c r="H9" s="54"/>
      <c r="I9" s="55"/>
      <c r="J9" s="55"/>
      <c r="K9" s="55"/>
      <c r="L9" s="56"/>
      <c r="M9" s="54">
        <v>15</v>
      </c>
      <c r="N9" s="55">
        <v>5</v>
      </c>
      <c r="O9" s="55">
        <v>0</v>
      </c>
      <c r="P9" s="55" t="s">
        <v>21</v>
      </c>
      <c r="Q9" s="56">
        <v>4</v>
      </c>
      <c r="R9" s="51"/>
      <c r="S9" s="57"/>
      <c r="T9" s="57"/>
      <c r="U9" s="57"/>
      <c r="V9" s="58"/>
      <c r="W9" s="59"/>
      <c r="X9" s="57"/>
      <c r="Y9" s="57"/>
      <c r="Z9" s="57"/>
      <c r="AA9" s="58"/>
      <c r="AC9" s="40"/>
      <c r="AD9" s="41"/>
    </row>
    <row r="10" spans="1:30" s="24" customFormat="1" ht="15" customHeight="1" x14ac:dyDescent="0.2">
      <c r="A10" s="27">
        <v>5</v>
      </c>
      <c r="B10" s="28" t="s">
        <v>92</v>
      </c>
      <c r="C10" s="29" t="s">
        <v>30</v>
      </c>
      <c r="D10" s="30" t="s">
        <v>31</v>
      </c>
      <c r="E10" s="30" t="s">
        <v>32</v>
      </c>
      <c r="F10" s="31">
        <f t="shared" si="0"/>
        <v>20</v>
      </c>
      <c r="G10" s="32">
        <f t="shared" si="1"/>
        <v>5</v>
      </c>
      <c r="H10" s="33"/>
      <c r="I10" s="34"/>
      <c r="J10" s="34"/>
      <c r="K10" s="34"/>
      <c r="L10" s="35"/>
      <c r="M10" s="33">
        <v>10</v>
      </c>
      <c r="N10" s="34">
        <v>0</v>
      </c>
      <c r="O10" s="34">
        <v>10</v>
      </c>
      <c r="P10" s="34" t="s">
        <v>21</v>
      </c>
      <c r="Q10" s="35">
        <v>5</v>
      </c>
      <c r="R10" s="36"/>
      <c r="S10" s="37"/>
      <c r="T10" s="37"/>
      <c r="U10" s="37"/>
      <c r="V10" s="38"/>
      <c r="W10" s="39"/>
      <c r="X10" s="37"/>
      <c r="Y10" s="37"/>
      <c r="Z10" s="37"/>
      <c r="AA10" s="38"/>
      <c r="AC10" s="40"/>
      <c r="AD10" s="41"/>
    </row>
    <row r="11" spans="1:30" s="24" customFormat="1" ht="15" customHeight="1" x14ac:dyDescent="0.2">
      <c r="A11" s="51">
        <v>6</v>
      </c>
      <c r="B11" s="28" t="s">
        <v>93</v>
      </c>
      <c r="C11" s="29" t="s">
        <v>33</v>
      </c>
      <c r="D11" s="30"/>
      <c r="E11" s="30"/>
      <c r="F11" s="31">
        <f t="shared" si="0"/>
        <v>6</v>
      </c>
      <c r="G11" s="32">
        <f t="shared" si="1"/>
        <v>1</v>
      </c>
      <c r="H11" s="33">
        <v>0</v>
      </c>
      <c r="I11" s="34">
        <v>6</v>
      </c>
      <c r="J11" s="34">
        <v>0</v>
      </c>
      <c r="K11" s="34" t="s">
        <v>34</v>
      </c>
      <c r="L11" s="35">
        <v>1</v>
      </c>
      <c r="M11" s="33"/>
      <c r="N11" s="34"/>
      <c r="O11" s="34"/>
      <c r="P11" s="34"/>
      <c r="Q11" s="35"/>
      <c r="R11" s="39"/>
      <c r="S11" s="37"/>
      <c r="T11" s="37"/>
      <c r="U11" s="37"/>
      <c r="V11" s="38"/>
      <c r="W11" s="39"/>
      <c r="X11" s="37"/>
      <c r="Y11" s="37"/>
      <c r="Z11" s="37"/>
      <c r="AA11" s="38"/>
      <c r="AC11" s="40"/>
      <c r="AD11" s="41"/>
    </row>
    <row r="12" spans="1:30" s="24" customFormat="1" ht="15" customHeight="1" x14ac:dyDescent="0.2">
      <c r="A12" s="27">
        <v>7</v>
      </c>
      <c r="B12" s="28" t="s">
        <v>94</v>
      </c>
      <c r="C12" s="29" t="s">
        <v>35</v>
      </c>
      <c r="D12" s="30"/>
      <c r="E12" s="30"/>
      <c r="F12" s="31">
        <f t="shared" si="0"/>
        <v>6</v>
      </c>
      <c r="G12" s="32">
        <f t="shared" si="1"/>
        <v>1</v>
      </c>
      <c r="H12" s="33"/>
      <c r="I12" s="34"/>
      <c r="J12" s="34"/>
      <c r="K12" s="34"/>
      <c r="L12" s="35"/>
      <c r="M12" s="33">
        <v>0</v>
      </c>
      <c r="N12" s="34">
        <v>6</v>
      </c>
      <c r="O12" s="34">
        <v>0</v>
      </c>
      <c r="P12" s="34" t="s">
        <v>34</v>
      </c>
      <c r="Q12" s="35">
        <v>1</v>
      </c>
      <c r="R12" s="39"/>
      <c r="S12" s="37"/>
      <c r="T12" s="37"/>
      <c r="U12" s="37"/>
      <c r="V12" s="38"/>
      <c r="W12" s="39"/>
      <c r="X12" s="37"/>
      <c r="Y12" s="37"/>
      <c r="Z12" s="37"/>
      <c r="AA12" s="38"/>
      <c r="AC12" s="40"/>
      <c r="AD12" s="41"/>
    </row>
    <row r="13" spans="1:30" s="24" customFormat="1" ht="15" customHeight="1" x14ac:dyDescent="0.2">
      <c r="A13" s="27"/>
      <c r="B13" s="28"/>
      <c r="C13" s="60" t="s">
        <v>36</v>
      </c>
      <c r="D13" s="61"/>
      <c r="E13" s="61"/>
      <c r="F13" s="62">
        <f>SUM(F14:F15)</f>
        <v>40</v>
      </c>
      <c r="G13" s="21">
        <f>SUM(G14:G15)</f>
        <v>10</v>
      </c>
      <c r="H13" s="64">
        <f>SUM(H14:H15)</f>
        <v>10</v>
      </c>
      <c r="I13" s="65">
        <f>SUM(I14:I15)</f>
        <v>10</v>
      </c>
      <c r="J13" s="65">
        <f>SUM(J14:J15)</f>
        <v>0</v>
      </c>
      <c r="K13" s="65"/>
      <c r="L13" s="66">
        <f>SUM(L14:L15)</f>
        <v>5</v>
      </c>
      <c r="M13" s="64">
        <f>SUM(M14:M15)</f>
        <v>0</v>
      </c>
      <c r="N13" s="65">
        <f>SUM(N14:N15)</f>
        <v>0</v>
      </c>
      <c r="O13" s="65">
        <f>SUM(O14:O15)</f>
        <v>0</v>
      </c>
      <c r="P13" s="65"/>
      <c r="Q13" s="66">
        <f>SUM(Q14:Q15)</f>
        <v>0</v>
      </c>
      <c r="R13" s="64">
        <f>SUM(R14:R15)</f>
        <v>10</v>
      </c>
      <c r="S13" s="65">
        <f>SUM(S14:S15)</f>
        <v>10</v>
      </c>
      <c r="T13" s="65">
        <f>SUM(T14:T15)</f>
        <v>0</v>
      </c>
      <c r="U13" s="65"/>
      <c r="V13" s="66">
        <f>SUM(V14:V15)</f>
        <v>5</v>
      </c>
      <c r="W13" s="64">
        <f>SUM(W14:W15)</f>
        <v>0</v>
      </c>
      <c r="X13" s="65">
        <f>SUM(X14:X15)</f>
        <v>0</v>
      </c>
      <c r="Y13" s="65">
        <f>SUM(Y14:Y15)</f>
        <v>0</v>
      </c>
      <c r="Z13" s="65"/>
      <c r="AA13" s="66">
        <f>SUM(AA14:AA15)</f>
        <v>0</v>
      </c>
      <c r="AC13" s="67"/>
      <c r="AD13" s="68"/>
    </row>
    <row r="14" spans="1:30" s="24" customFormat="1" ht="15" customHeight="1" x14ac:dyDescent="0.2">
      <c r="A14" s="27">
        <v>8</v>
      </c>
      <c r="B14" s="28" t="s">
        <v>95</v>
      </c>
      <c r="C14" s="29" t="s">
        <v>37</v>
      </c>
      <c r="D14" s="30" t="s">
        <v>38</v>
      </c>
      <c r="E14" s="30" t="s">
        <v>24</v>
      </c>
      <c r="F14" s="31">
        <f>SUM(H14:J14)+SUM(M14:O14)+SUM(R14:T14)+SUM(W14:Y14)</f>
        <v>20</v>
      </c>
      <c r="G14" s="32">
        <f>L14+Q14+V14+AA14</f>
        <v>5</v>
      </c>
      <c r="H14" s="39">
        <v>10</v>
      </c>
      <c r="I14" s="37">
        <v>10</v>
      </c>
      <c r="J14" s="37">
        <v>0</v>
      </c>
      <c r="K14" s="37" t="s">
        <v>26</v>
      </c>
      <c r="L14" s="38">
        <v>5</v>
      </c>
      <c r="M14" s="33"/>
      <c r="N14" s="34"/>
      <c r="O14" s="34"/>
      <c r="P14" s="34"/>
      <c r="Q14" s="35"/>
      <c r="R14" s="36"/>
      <c r="S14" s="37"/>
      <c r="T14" s="37"/>
      <c r="U14" s="37"/>
      <c r="V14" s="38"/>
      <c r="W14" s="33"/>
      <c r="X14" s="34"/>
      <c r="Y14" s="34"/>
      <c r="Z14" s="34"/>
      <c r="AA14" s="34"/>
      <c r="AC14" s="40"/>
      <c r="AD14" s="69"/>
    </row>
    <row r="15" spans="1:30" s="24" customFormat="1" ht="15" customHeight="1" x14ac:dyDescent="0.2">
      <c r="A15" s="27">
        <v>9</v>
      </c>
      <c r="B15" s="28" t="s">
        <v>96</v>
      </c>
      <c r="C15" s="29" t="s">
        <v>39</v>
      </c>
      <c r="D15" s="30" t="s">
        <v>40</v>
      </c>
      <c r="E15" s="30"/>
      <c r="F15" s="31">
        <f>SUM(H15:J15)+SUM(M15:O15)+SUM(R15:T15)+SUM(W15:Y15)</f>
        <v>20</v>
      </c>
      <c r="G15" s="32">
        <f>L15+Q15+V15+AA15</f>
        <v>5</v>
      </c>
      <c r="H15" s="33"/>
      <c r="I15" s="34"/>
      <c r="J15" s="34"/>
      <c r="K15" s="34"/>
      <c r="L15" s="35"/>
      <c r="M15" s="39"/>
      <c r="N15" s="37"/>
      <c r="O15" s="37"/>
      <c r="P15" s="37"/>
      <c r="Q15" s="38"/>
      <c r="R15" s="45">
        <v>10</v>
      </c>
      <c r="S15" s="34">
        <v>10</v>
      </c>
      <c r="T15" s="34">
        <v>0</v>
      </c>
      <c r="U15" s="34" t="s">
        <v>26</v>
      </c>
      <c r="V15" s="35">
        <v>5</v>
      </c>
      <c r="W15" s="39"/>
      <c r="X15" s="37"/>
      <c r="Y15" s="37"/>
      <c r="Z15" s="37"/>
      <c r="AA15" s="38"/>
      <c r="AC15" s="40"/>
      <c r="AD15" s="41"/>
    </row>
    <row r="16" spans="1:30" s="24" customFormat="1" ht="15" customHeight="1" x14ac:dyDescent="0.2">
      <c r="A16" s="27"/>
      <c r="B16" s="28"/>
      <c r="C16" s="70" t="s">
        <v>41</v>
      </c>
      <c r="D16" s="71"/>
      <c r="E16" s="71"/>
      <c r="F16" s="72">
        <f>SUM(F17:F21)</f>
        <v>105</v>
      </c>
      <c r="G16" s="63">
        <f>SUM(G17:G21)</f>
        <v>23</v>
      </c>
      <c r="H16" s="64">
        <f>SUM(H17:H21)</f>
        <v>10</v>
      </c>
      <c r="I16" s="64">
        <f>SUM(I17:I21)</f>
        <v>0</v>
      </c>
      <c r="J16" s="64">
        <f>SUM(J17:J21)</f>
        <v>15</v>
      </c>
      <c r="K16" s="64"/>
      <c r="L16" s="66">
        <f>SUM(L17:L21)</f>
        <v>5</v>
      </c>
      <c r="M16" s="64">
        <f>SUM(M17:M21)</f>
        <v>20</v>
      </c>
      <c r="N16" s="64">
        <f>SUM(N17:N21)</f>
        <v>0</v>
      </c>
      <c r="O16" s="64">
        <f>SUM(O17:O21)</f>
        <v>20</v>
      </c>
      <c r="P16" s="64"/>
      <c r="Q16" s="66">
        <f>SUM(Q17:Q21)</f>
        <v>9</v>
      </c>
      <c r="R16" s="64">
        <f>SUM(R17:R21)</f>
        <v>10</v>
      </c>
      <c r="S16" s="64">
        <f>SUM(S17:S21)</f>
        <v>0</v>
      </c>
      <c r="T16" s="64">
        <f>SUM(T17:T21)</f>
        <v>10</v>
      </c>
      <c r="U16" s="64"/>
      <c r="V16" s="66">
        <f>SUM(V17:V21)</f>
        <v>5</v>
      </c>
      <c r="W16" s="64">
        <f>SUM(W17:W21)</f>
        <v>10</v>
      </c>
      <c r="X16" s="64">
        <f>SUM(X17:X21)</f>
        <v>0</v>
      </c>
      <c r="Y16" s="64">
        <f>SUM(Y17:Y21)</f>
        <v>10</v>
      </c>
      <c r="Z16" s="64"/>
      <c r="AA16" s="64">
        <f>SUM(AA17:AA21)</f>
        <v>4</v>
      </c>
      <c r="AC16" s="67"/>
      <c r="AD16" s="68"/>
    </row>
    <row r="17" spans="1:30" s="24" customFormat="1" ht="15" customHeight="1" x14ac:dyDescent="0.2">
      <c r="A17" s="27">
        <v>10</v>
      </c>
      <c r="B17" s="28" t="s">
        <v>97</v>
      </c>
      <c r="C17" s="29" t="s">
        <v>42</v>
      </c>
      <c r="D17" s="30" t="s">
        <v>43</v>
      </c>
      <c r="E17" s="30" t="s">
        <v>24</v>
      </c>
      <c r="F17" s="31">
        <f>SUM(H17:J17)+SUM(M17:O17)+SUM(R17:T17)+SUM(W17:Y17)</f>
        <v>25</v>
      </c>
      <c r="G17" s="32">
        <f>L17+Q17+V17+AA17</f>
        <v>5</v>
      </c>
      <c r="H17" s="42">
        <v>10</v>
      </c>
      <c r="I17" s="43">
        <v>0</v>
      </c>
      <c r="J17" s="43">
        <v>15</v>
      </c>
      <c r="K17" s="43" t="s">
        <v>21</v>
      </c>
      <c r="L17" s="44">
        <v>5</v>
      </c>
      <c r="M17" s="37"/>
      <c r="N17" s="37"/>
      <c r="O17" s="37"/>
      <c r="P17" s="37"/>
      <c r="Q17" s="38"/>
      <c r="R17" s="45"/>
      <c r="S17" s="34"/>
      <c r="T17" s="34"/>
      <c r="U17" s="34"/>
      <c r="V17" s="35"/>
      <c r="W17" s="46"/>
      <c r="X17" s="47"/>
      <c r="Y17" s="47"/>
      <c r="Z17" s="47"/>
      <c r="AA17" s="48"/>
      <c r="AC17" s="49"/>
      <c r="AD17" s="41"/>
    </row>
    <row r="18" spans="1:30" s="24" customFormat="1" ht="15" customHeight="1" x14ac:dyDescent="0.2">
      <c r="A18" s="27">
        <v>11</v>
      </c>
      <c r="B18" s="28" t="s">
        <v>98</v>
      </c>
      <c r="C18" s="29" t="s">
        <v>44</v>
      </c>
      <c r="D18" s="30" t="s">
        <v>45</v>
      </c>
      <c r="E18" s="30" t="s">
        <v>32</v>
      </c>
      <c r="F18" s="31">
        <f>SUM(H18:J18)+SUM(M18:O18)+SUM(R18:T18)+SUM(W18:Y18)</f>
        <v>20</v>
      </c>
      <c r="G18" s="32">
        <f>L18+Q18+V18+AA18</f>
        <v>5</v>
      </c>
      <c r="H18" s="42"/>
      <c r="I18" s="43"/>
      <c r="J18" s="43"/>
      <c r="K18" s="43"/>
      <c r="L18" s="44"/>
      <c r="M18" s="42">
        <v>10</v>
      </c>
      <c r="N18" s="43">
        <v>0</v>
      </c>
      <c r="O18" s="43">
        <v>10</v>
      </c>
      <c r="P18" s="43" t="s">
        <v>21</v>
      </c>
      <c r="Q18" s="44">
        <v>5</v>
      </c>
      <c r="R18" s="42"/>
      <c r="S18" s="43"/>
      <c r="T18" s="43"/>
      <c r="U18" s="43"/>
      <c r="V18" s="44"/>
      <c r="W18" s="42"/>
      <c r="X18" s="43"/>
      <c r="Y18" s="43"/>
      <c r="Z18" s="43"/>
      <c r="AA18" s="44"/>
      <c r="AC18" s="49"/>
      <c r="AD18" s="41"/>
    </row>
    <row r="19" spans="1:30" s="24" customFormat="1" ht="15" customHeight="1" x14ac:dyDescent="0.2">
      <c r="A19" s="27">
        <v>12</v>
      </c>
      <c r="B19" s="28" t="s">
        <v>99</v>
      </c>
      <c r="C19" s="29" t="s">
        <v>46</v>
      </c>
      <c r="D19" s="30" t="s">
        <v>125</v>
      </c>
      <c r="E19" s="30" t="s">
        <v>20</v>
      </c>
      <c r="F19" s="31">
        <f>SUM(H19:J19)+SUM(M19:O19)+SUM(R19:T19)+SUM(W19:Y19)</f>
        <v>20</v>
      </c>
      <c r="G19" s="32">
        <f>L19+Q19+V19+AA19</f>
        <v>5</v>
      </c>
      <c r="H19" s="39"/>
      <c r="I19" s="37"/>
      <c r="J19" s="37"/>
      <c r="K19" s="37"/>
      <c r="L19" s="38"/>
      <c r="M19" s="33"/>
      <c r="N19" s="34"/>
      <c r="O19" s="34"/>
      <c r="P19" s="34"/>
      <c r="Q19" s="35"/>
      <c r="R19" s="33">
        <v>10</v>
      </c>
      <c r="S19" s="34">
        <v>0</v>
      </c>
      <c r="T19" s="34">
        <v>10</v>
      </c>
      <c r="U19" s="34" t="s">
        <v>26</v>
      </c>
      <c r="V19" s="35">
        <v>5</v>
      </c>
      <c r="W19" s="33"/>
      <c r="X19" s="34"/>
      <c r="Y19" s="34"/>
      <c r="Z19" s="34"/>
      <c r="AA19" s="35"/>
      <c r="AC19" s="49"/>
      <c r="AD19" s="50"/>
    </row>
    <row r="20" spans="1:30" s="24" customFormat="1" ht="15" customHeight="1" x14ac:dyDescent="0.2">
      <c r="A20" s="27">
        <v>13</v>
      </c>
      <c r="B20" s="28" t="s">
        <v>100</v>
      </c>
      <c r="C20" s="29" t="s">
        <v>47</v>
      </c>
      <c r="D20" s="30" t="s">
        <v>125</v>
      </c>
      <c r="E20" s="30" t="s">
        <v>20</v>
      </c>
      <c r="F20" s="31">
        <f>SUM(H20:J20)+SUM(M20:O20)+SUM(R20:T20)+SUM(W20:Y20)</f>
        <v>20</v>
      </c>
      <c r="G20" s="32">
        <f>L20+Q20+V20+AA20</f>
        <v>4</v>
      </c>
      <c r="H20" s="39"/>
      <c r="I20" s="37"/>
      <c r="J20" s="37"/>
      <c r="K20" s="37"/>
      <c r="L20" s="38"/>
      <c r="M20" s="39"/>
      <c r="N20" s="37"/>
      <c r="O20" s="37"/>
      <c r="P20" s="37"/>
      <c r="Q20" s="38"/>
      <c r="R20" s="39"/>
      <c r="S20" s="37"/>
      <c r="T20" s="37"/>
      <c r="U20" s="37"/>
      <c r="V20" s="38"/>
      <c r="W20" s="39">
        <v>10</v>
      </c>
      <c r="X20" s="37">
        <v>0</v>
      </c>
      <c r="Y20" s="37">
        <v>10</v>
      </c>
      <c r="Z20" s="37" t="s">
        <v>26</v>
      </c>
      <c r="AA20" s="38">
        <v>4</v>
      </c>
      <c r="AC20" s="27"/>
      <c r="AD20" s="50"/>
    </row>
    <row r="21" spans="1:30" s="24" customFormat="1" ht="15" customHeight="1" x14ac:dyDescent="0.2">
      <c r="A21" s="27">
        <v>14</v>
      </c>
      <c r="B21" s="28" t="s">
        <v>101</v>
      </c>
      <c r="C21" s="29" t="s">
        <v>48</v>
      </c>
      <c r="D21" s="30" t="s">
        <v>49</v>
      </c>
      <c r="E21" s="30" t="s">
        <v>24</v>
      </c>
      <c r="F21" s="31">
        <f>SUM(H21:J21)+SUM(M21:O21)+SUM(R21:T21)+SUM(W21:Y21)</f>
        <v>20</v>
      </c>
      <c r="G21" s="32">
        <f>L21+Q21+V21+AA21</f>
        <v>4</v>
      </c>
      <c r="H21" s="39"/>
      <c r="I21" s="37"/>
      <c r="J21" s="37"/>
      <c r="K21" s="37"/>
      <c r="L21" s="38"/>
      <c r="M21" s="33">
        <v>10</v>
      </c>
      <c r="N21" s="34">
        <v>0</v>
      </c>
      <c r="O21" s="34">
        <v>10</v>
      </c>
      <c r="P21" s="34" t="s">
        <v>26</v>
      </c>
      <c r="Q21" s="38">
        <v>4</v>
      </c>
      <c r="R21" s="33"/>
      <c r="S21" s="34"/>
      <c r="T21" s="34"/>
      <c r="U21" s="34"/>
      <c r="V21" s="38"/>
      <c r="W21" s="33"/>
      <c r="X21" s="34"/>
      <c r="Y21" s="34"/>
      <c r="Z21" s="34"/>
      <c r="AA21" s="38"/>
      <c r="AC21" s="27"/>
      <c r="AD21" s="73"/>
    </row>
    <row r="22" spans="1:30" s="24" customFormat="1" ht="15" customHeight="1" x14ac:dyDescent="0.2">
      <c r="A22" s="27"/>
      <c r="B22" s="28"/>
      <c r="C22" s="60" t="s">
        <v>50</v>
      </c>
      <c r="D22" s="61"/>
      <c r="E22" s="61"/>
      <c r="F22" s="72"/>
      <c r="G22" s="63">
        <f>SUM(Q22,V22,AA22,G37)</f>
        <v>54</v>
      </c>
      <c r="H22" s="74"/>
      <c r="I22" s="75"/>
      <c r="J22" s="75"/>
      <c r="K22" s="75"/>
      <c r="L22" s="76"/>
      <c r="M22" s="74"/>
      <c r="N22" s="75"/>
      <c r="O22" s="75"/>
      <c r="P22" s="75"/>
      <c r="Q22" s="76">
        <v>4</v>
      </c>
      <c r="R22" s="77"/>
      <c r="S22" s="75"/>
      <c r="T22" s="75"/>
      <c r="U22" s="75"/>
      <c r="V22" s="76">
        <v>11</v>
      </c>
      <c r="W22" s="74"/>
      <c r="X22" s="75"/>
      <c r="Y22" s="75"/>
      <c r="Z22" s="75"/>
      <c r="AA22" s="76">
        <v>9</v>
      </c>
      <c r="AC22" s="78"/>
      <c r="AD22" s="79"/>
    </row>
    <row r="23" spans="1:30" s="24" customFormat="1" ht="15" customHeight="1" x14ac:dyDescent="0.2">
      <c r="A23" s="27"/>
      <c r="B23" s="28"/>
      <c r="C23" s="60" t="s">
        <v>51</v>
      </c>
      <c r="D23" s="61"/>
      <c r="E23" s="61"/>
      <c r="F23" s="72">
        <f>SUM(F24:F29)</f>
        <v>100</v>
      </c>
      <c r="G23" s="63">
        <f>SUM(G24:G29)</f>
        <v>24</v>
      </c>
      <c r="H23" s="64">
        <f>SUM(H24:H29)</f>
        <v>0</v>
      </c>
      <c r="I23" s="64">
        <f>SUM(I24:I29)</f>
        <v>0</v>
      </c>
      <c r="J23" s="64">
        <f>SUM(J24:J29)</f>
        <v>0</v>
      </c>
      <c r="K23" s="64"/>
      <c r="L23" s="66">
        <f>SUM(L24:L29)</f>
        <v>0</v>
      </c>
      <c r="M23" s="64">
        <f>SUM(M24:M29)</f>
        <v>10</v>
      </c>
      <c r="N23" s="64">
        <f>SUM(N24:N29)</f>
        <v>0</v>
      </c>
      <c r="O23" s="64">
        <f>SUM(O24:O29)</f>
        <v>5</v>
      </c>
      <c r="P23" s="64"/>
      <c r="Q23" s="66">
        <f>SUM(Q24:Q29)</f>
        <v>4</v>
      </c>
      <c r="R23" s="64">
        <f>SUM(R24:R29)</f>
        <v>25</v>
      </c>
      <c r="S23" s="64">
        <f>SUM(S24:S29)</f>
        <v>0</v>
      </c>
      <c r="T23" s="64">
        <f>SUM(T24:T29)</f>
        <v>25</v>
      </c>
      <c r="U23" s="64"/>
      <c r="V23" s="66">
        <f>SUM(V24:V29)</f>
        <v>12</v>
      </c>
      <c r="W23" s="64">
        <f>SUM(W24:W29)</f>
        <v>25</v>
      </c>
      <c r="X23" s="64">
        <f>SUM(X24:X29)</f>
        <v>0</v>
      </c>
      <c r="Y23" s="64">
        <f>SUM(Y24:Y29)</f>
        <v>10</v>
      </c>
      <c r="Z23" s="64"/>
      <c r="AA23" s="64">
        <f>SUM(AA24:AA29)</f>
        <v>8</v>
      </c>
      <c r="AC23" s="78"/>
      <c r="AD23" s="79"/>
    </row>
    <row r="24" spans="1:30" s="24" customFormat="1" ht="15.75" customHeight="1" x14ac:dyDescent="0.2">
      <c r="A24" s="27">
        <v>15</v>
      </c>
      <c r="B24" s="28" t="s">
        <v>102</v>
      </c>
      <c r="C24" s="80" t="s">
        <v>52</v>
      </c>
      <c r="D24" s="30" t="s">
        <v>53</v>
      </c>
      <c r="E24" s="30" t="s">
        <v>32</v>
      </c>
      <c r="F24" s="31">
        <f t="shared" ref="F24:F29" si="2">SUM(H24:J24)+SUM(M24:O24)+SUM(R24:T24)+SUM(W24:Y24)</f>
        <v>15</v>
      </c>
      <c r="G24" s="32">
        <f t="shared" ref="G24:G29" si="3">L24+Q24+V24+AA24</f>
        <v>4</v>
      </c>
      <c r="H24" s="39"/>
      <c r="I24" s="37"/>
      <c r="J24" s="37"/>
      <c r="K24" s="37"/>
      <c r="L24" s="38"/>
      <c r="M24" s="36">
        <v>10</v>
      </c>
      <c r="N24" s="37">
        <v>0</v>
      </c>
      <c r="O24" s="37">
        <v>5</v>
      </c>
      <c r="P24" s="37" t="s">
        <v>26</v>
      </c>
      <c r="Q24" s="38">
        <v>4</v>
      </c>
      <c r="R24" s="36"/>
      <c r="S24" s="37"/>
      <c r="T24" s="37"/>
      <c r="U24" s="37"/>
      <c r="V24" s="38"/>
      <c r="W24" s="39"/>
      <c r="X24" s="37"/>
      <c r="Y24" s="37"/>
      <c r="Z24" s="37"/>
      <c r="AA24" s="38"/>
      <c r="AC24" s="47"/>
      <c r="AD24" s="73"/>
    </row>
    <row r="25" spans="1:30" s="24" customFormat="1" ht="14.25" customHeight="1" x14ac:dyDescent="0.2">
      <c r="A25" s="27">
        <v>16</v>
      </c>
      <c r="B25" s="28" t="s">
        <v>103</v>
      </c>
      <c r="C25" s="80" t="s">
        <v>54</v>
      </c>
      <c r="D25" s="30" t="s">
        <v>53</v>
      </c>
      <c r="E25" s="30" t="s">
        <v>32</v>
      </c>
      <c r="F25" s="31">
        <f t="shared" si="2"/>
        <v>20</v>
      </c>
      <c r="G25" s="32">
        <f t="shared" si="3"/>
        <v>4</v>
      </c>
      <c r="H25" s="39"/>
      <c r="I25" s="37"/>
      <c r="J25" s="37"/>
      <c r="K25" s="37"/>
      <c r="L25" s="38"/>
      <c r="M25" s="39"/>
      <c r="N25" s="37"/>
      <c r="O25" s="37"/>
      <c r="P25" s="37"/>
      <c r="Q25" s="38"/>
      <c r="R25" s="33">
        <v>10</v>
      </c>
      <c r="S25" s="34">
        <v>0</v>
      </c>
      <c r="T25" s="34">
        <v>10</v>
      </c>
      <c r="U25" s="34" t="s">
        <v>21</v>
      </c>
      <c r="V25" s="35">
        <v>4</v>
      </c>
      <c r="W25" s="33"/>
      <c r="X25" s="34"/>
      <c r="Y25" s="34"/>
      <c r="Z25" s="34"/>
      <c r="AA25" s="35"/>
      <c r="AC25" s="47"/>
      <c r="AD25" s="73"/>
    </row>
    <row r="26" spans="1:30" s="24" customFormat="1" ht="15" customHeight="1" x14ac:dyDescent="0.2">
      <c r="A26" s="27">
        <v>17</v>
      </c>
      <c r="B26" s="28" t="s">
        <v>104</v>
      </c>
      <c r="C26" s="80" t="s">
        <v>55</v>
      </c>
      <c r="D26" s="30" t="s">
        <v>45</v>
      </c>
      <c r="E26" s="30" t="s">
        <v>32</v>
      </c>
      <c r="F26" s="31">
        <f t="shared" si="2"/>
        <v>15</v>
      </c>
      <c r="G26" s="32">
        <f t="shared" si="3"/>
        <v>4</v>
      </c>
      <c r="H26" s="39"/>
      <c r="I26" s="37"/>
      <c r="J26" s="37"/>
      <c r="K26" s="37"/>
      <c r="L26" s="38"/>
      <c r="M26" s="39"/>
      <c r="N26" s="37"/>
      <c r="O26" s="37"/>
      <c r="P26" s="37"/>
      <c r="Q26" s="38"/>
      <c r="R26" s="45">
        <v>10</v>
      </c>
      <c r="S26" s="34">
        <v>0</v>
      </c>
      <c r="T26" s="34">
        <v>5</v>
      </c>
      <c r="U26" s="34" t="s">
        <v>26</v>
      </c>
      <c r="V26" s="35">
        <v>4</v>
      </c>
      <c r="W26" s="33"/>
      <c r="X26" s="34"/>
      <c r="Y26" s="34"/>
      <c r="Z26" s="34"/>
      <c r="AA26" s="35"/>
      <c r="AC26" s="47"/>
      <c r="AD26" s="73"/>
    </row>
    <row r="27" spans="1:30" s="24" customFormat="1" ht="15" customHeight="1" x14ac:dyDescent="0.2">
      <c r="A27" s="27">
        <v>18</v>
      </c>
      <c r="B27" s="28" t="s">
        <v>105</v>
      </c>
      <c r="C27" s="80" t="s">
        <v>56</v>
      </c>
      <c r="D27" s="30" t="s">
        <v>57</v>
      </c>
      <c r="E27" s="30" t="s">
        <v>32</v>
      </c>
      <c r="F27" s="31">
        <f t="shared" si="2"/>
        <v>15</v>
      </c>
      <c r="G27" s="32">
        <f t="shared" si="3"/>
        <v>4</v>
      </c>
      <c r="H27" s="39"/>
      <c r="I27" s="37"/>
      <c r="J27" s="37"/>
      <c r="K27" s="37"/>
      <c r="L27" s="38"/>
      <c r="M27" s="39"/>
      <c r="N27" s="37"/>
      <c r="O27" s="37"/>
      <c r="P27" s="37"/>
      <c r="Q27" s="38"/>
      <c r="R27" s="45">
        <v>5</v>
      </c>
      <c r="S27" s="34">
        <v>0</v>
      </c>
      <c r="T27" s="34">
        <v>10</v>
      </c>
      <c r="U27" s="34" t="s">
        <v>21</v>
      </c>
      <c r="V27" s="35">
        <v>4</v>
      </c>
      <c r="W27" s="39"/>
      <c r="X27" s="37"/>
      <c r="Y27" s="37"/>
      <c r="Z27" s="37"/>
      <c r="AA27" s="38"/>
      <c r="AC27" s="47"/>
      <c r="AD27" s="73"/>
    </row>
    <row r="28" spans="1:30" s="24" customFormat="1" ht="13.5" customHeight="1" x14ac:dyDescent="0.2">
      <c r="A28" s="27">
        <v>19</v>
      </c>
      <c r="B28" s="28" t="s">
        <v>106</v>
      </c>
      <c r="C28" s="80" t="s">
        <v>58</v>
      </c>
      <c r="D28" s="30" t="s">
        <v>31</v>
      </c>
      <c r="E28" s="30" t="s">
        <v>32</v>
      </c>
      <c r="F28" s="31">
        <f t="shared" si="2"/>
        <v>20</v>
      </c>
      <c r="G28" s="32">
        <f t="shared" si="3"/>
        <v>4</v>
      </c>
      <c r="H28" s="33"/>
      <c r="I28" s="34"/>
      <c r="J28" s="34"/>
      <c r="K28" s="34"/>
      <c r="L28" s="35"/>
      <c r="M28" s="39"/>
      <c r="N28" s="37"/>
      <c r="O28" s="37"/>
      <c r="P28" s="37"/>
      <c r="Q28" s="38"/>
      <c r="R28" s="45"/>
      <c r="S28" s="34"/>
      <c r="T28" s="34"/>
      <c r="U28" s="34"/>
      <c r="V28" s="35"/>
      <c r="W28" s="39">
        <v>10</v>
      </c>
      <c r="X28" s="37">
        <v>0</v>
      </c>
      <c r="Y28" s="37">
        <v>10</v>
      </c>
      <c r="Z28" s="37" t="s">
        <v>21</v>
      </c>
      <c r="AA28" s="38">
        <v>4</v>
      </c>
      <c r="AC28" s="47"/>
      <c r="AD28" s="73"/>
    </row>
    <row r="29" spans="1:30" s="24" customFormat="1" ht="13.5" customHeight="1" x14ac:dyDescent="0.2">
      <c r="A29" s="27">
        <v>20</v>
      </c>
      <c r="B29" s="28" t="s">
        <v>107</v>
      </c>
      <c r="C29" s="80" t="s">
        <v>59</v>
      </c>
      <c r="D29" s="30" t="s">
        <v>121</v>
      </c>
      <c r="E29" s="30" t="s">
        <v>32</v>
      </c>
      <c r="F29" s="31">
        <f t="shared" si="2"/>
        <v>15</v>
      </c>
      <c r="G29" s="32">
        <f t="shared" si="3"/>
        <v>4</v>
      </c>
      <c r="H29" s="33"/>
      <c r="I29" s="34"/>
      <c r="J29" s="34"/>
      <c r="K29" s="34"/>
      <c r="L29" s="35"/>
      <c r="M29" s="39"/>
      <c r="N29" s="37"/>
      <c r="O29" s="37"/>
      <c r="P29" s="37"/>
      <c r="Q29" s="38"/>
      <c r="R29" s="33"/>
      <c r="S29" s="34"/>
      <c r="T29" s="34"/>
      <c r="U29" s="34"/>
      <c r="V29" s="35"/>
      <c r="W29" s="39">
        <v>15</v>
      </c>
      <c r="X29" s="37">
        <v>0</v>
      </c>
      <c r="Y29" s="37">
        <v>0</v>
      </c>
      <c r="Z29" s="37" t="s">
        <v>21</v>
      </c>
      <c r="AA29" s="38">
        <v>4</v>
      </c>
      <c r="AC29" s="46"/>
      <c r="AD29" s="73"/>
    </row>
    <row r="30" spans="1:30" s="24" customFormat="1" ht="15" customHeight="1" x14ac:dyDescent="0.2">
      <c r="A30" s="27"/>
      <c r="B30" s="28"/>
      <c r="C30" s="70" t="s">
        <v>60</v>
      </c>
      <c r="D30" s="71"/>
      <c r="E30" s="71"/>
      <c r="F30" s="72">
        <f t="shared" ref="F30:AA30" si="4">SUM(F31:F36)</f>
        <v>105</v>
      </c>
      <c r="G30" s="63">
        <f t="shared" si="4"/>
        <v>24</v>
      </c>
      <c r="H30" s="64">
        <f t="shared" si="4"/>
        <v>0</v>
      </c>
      <c r="I30" s="64">
        <f t="shared" si="4"/>
        <v>0</v>
      </c>
      <c r="J30" s="64">
        <f t="shared" si="4"/>
        <v>0</v>
      </c>
      <c r="K30" s="64">
        <f t="shared" si="4"/>
        <v>0</v>
      </c>
      <c r="L30" s="66">
        <f t="shared" si="4"/>
        <v>0</v>
      </c>
      <c r="M30" s="64">
        <f t="shared" si="4"/>
        <v>15</v>
      </c>
      <c r="N30" s="64">
        <f t="shared" si="4"/>
        <v>0</v>
      </c>
      <c r="O30" s="64">
        <f t="shared" si="4"/>
        <v>0</v>
      </c>
      <c r="P30" s="64">
        <f t="shared" si="4"/>
        <v>0</v>
      </c>
      <c r="Q30" s="66">
        <f t="shared" si="4"/>
        <v>4</v>
      </c>
      <c r="R30" s="64">
        <f t="shared" si="4"/>
        <v>30</v>
      </c>
      <c r="S30" s="64">
        <f t="shared" si="4"/>
        <v>0</v>
      </c>
      <c r="T30" s="64">
        <f t="shared" si="4"/>
        <v>25</v>
      </c>
      <c r="U30" s="64">
        <f t="shared" si="4"/>
        <v>0</v>
      </c>
      <c r="V30" s="66">
        <f t="shared" si="4"/>
        <v>12</v>
      </c>
      <c r="W30" s="64">
        <f t="shared" si="4"/>
        <v>25</v>
      </c>
      <c r="X30" s="64">
        <f t="shared" si="4"/>
        <v>0</v>
      </c>
      <c r="Y30" s="64">
        <f t="shared" si="4"/>
        <v>10</v>
      </c>
      <c r="Z30" s="64">
        <f t="shared" si="4"/>
        <v>0</v>
      </c>
      <c r="AA30" s="64">
        <f t="shared" si="4"/>
        <v>8</v>
      </c>
      <c r="AC30" s="78"/>
      <c r="AD30" s="79"/>
    </row>
    <row r="31" spans="1:30" s="24" customFormat="1" ht="15" customHeight="1" x14ac:dyDescent="0.2">
      <c r="A31" s="27">
        <v>21</v>
      </c>
      <c r="B31" s="28" t="s">
        <v>108</v>
      </c>
      <c r="C31" s="80" t="s">
        <v>61</v>
      </c>
      <c r="D31" s="53" t="s">
        <v>62</v>
      </c>
      <c r="E31" s="53" t="s">
        <v>29</v>
      </c>
      <c r="F31" s="31">
        <f t="shared" ref="F31:F36" si="5">SUM(H31:J31)+SUM(M31:O31)+SUM(R31:T31)+SUM(W31:Y31)</f>
        <v>15</v>
      </c>
      <c r="G31" s="32">
        <f t="shared" ref="G31:G36" si="6">L31+Q31+V31+AA31</f>
        <v>4</v>
      </c>
      <c r="H31" s="39"/>
      <c r="I31" s="37"/>
      <c r="J31" s="37"/>
      <c r="K31" s="37"/>
      <c r="L31" s="38"/>
      <c r="M31" s="33">
        <v>15</v>
      </c>
      <c r="N31" s="34">
        <v>0</v>
      </c>
      <c r="O31" s="34">
        <v>0</v>
      </c>
      <c r="P31" s="34" t="s">
        <v>21</v>
      </c>
      <c r="Q31" s="35">
        <v>4</v>
      </c>
      <c r="R31" s="45"/>
      <c r="S31" s="34"/>
      <c r="T31" s="34"/>
      <c r="U31" s="34"/>
      <c r="V31" s="35"/>
      <c r="W31" s="39"/>
      <c r="X31" s="37"/>
      <c r="Y31" s="37"/>
      <c r="Z31" s="37"/>
      <c r="AA31" s="38"/>
      <c r="AC31" s="27"/>
      <c r="AD31" s="81"/>
    </row>
    <row r="32" spans="1:30" s="24" customFormat="1" ht="15" customHeight="1" x14ac:dyDescent="0.2">
      <c r="A32" s="27">
        <v>22</v>
      </c>
      <c r="B32" s="28" t="s">
        <v>109</v>
      </c>
      <c r="C32" s="80" t="s">
        <v>63</v>
      </c>
      <c r="D32" s="30" t="s">
        <v>122</v>
      </c>
      <c r="E32" s="30" t="s">
        <v>32</v>
      </c>
      <c r="F32" s="31">
        <f t="shared" si="5"/>
        <v>20</v>
      </c>
      <c r="G32" s="32">
        <f t="shared" si="6"/>
        <v>4</v>
      </c>
      <c r="H32" s="39"/>
      <c r="I32" s="37"/>
      <c r="J32" s="37"/>
      <c r="K32" s="37"/>
      <c r="L32" s="38"/>
      <c r="M32" s="33"/>
      <c r="N32" s="34"/>
      <c r="O32" s="34"/>
      <c r="P32" s="34"/>
      <c r="Q32" s="35"/>
      <c r="R32" s="45">
        <v>10</v>
      </c>
      <c r="S32" s="34">
        <v>0</v>
      </c>
      <c r="T32" s="34">
        <v>10</v>
      </c>
      <c r="U32" s="34" t="s">
        <v>21</v>
      </c>
      <c r="V32" s="35">
        <v>4</v>
      </c>
      <c r="W32" s="39"/>
      <c r="X32" s="37"/>
      <c r="Y32" s="37"/>
      <c r="Z32" s="37"/>
      <c r="AA32" s="38"/>
      <c r="AC32" s="47"/>
      <c r="AD32" s="81"/>
    </row>
    <row r="33" spans="1:33" s="24" customFormat="1" ht="15" customHeight="1" x14ac:dyDescent="0.2">
      <c r="A33" s="27">
        <v>23</v>
      </c>
      <c r="B33" s="28" t="s">
        <v>110</v>
      </c>
      <c r="C33" s="80" t="s">
        <v>64</v>
      </c>
      <c r="D33" s="30" t="s">
        <v>122</v>
      </c>
      <c r="E33" s="30" t="s">
        <v>32</v>
      </c>
      <c r="F33" s="31">
        <f t="shared" si="5"/>
        <v>20</v>
      </c>
      <c r="G33" s="32">
        <f t="shared" si="6"/>
        <v>4</v>
      </c>
      <c r="H33" s="39"/>
      <c r="I33" s="37"/>
      <c r="J33" s="37"/>
      <c r="K33" s="37"/>
      <c r="L33" s="38"/>
      <c r="M33" s="39"/>
      <c r="N33" s="37"/>
      <c r="O33" s="37"/>
      <c r="P33" s="37"/>
      <c r="Q33" s="38"/>
      <c r="R33" s="45">
        <v>10</v>
      </c>
      <c r="S33" s="34">
        <v>0</v>
      </c>
      <c r="T33" s="34">
        <v>10</v>
      </c>
      <c r="U33" s="34" t="s">
        <v>21</v>
      </c>
      <c r="V33" s="35">
        <v>4</v>
      </c>
      <c r="W33" s="33"/>
      <c r="X33" s="34"/>
      <c r="Y33" s="34"/>
      <c r="Z33" s="34"/>
      <c r="AA33" s="35"/>
      <c r="AC33" s="47"/>
      <c r="AD33" s="73"/>
    </row>
    <row r="34" spans="1:33" s="24" customFormat="1" ht="15" customHeight="1" x14ac:dyDescent="0.2">
      <c r="A34" s="27">
        <v>24</v>
      </c>
      <c r="B34" s="28" t="s">
        <v>111</v>
      </c>
      <c r="C34" s="80" t="s">
        <v>59</v>
      </c>
      <c r="D34" s="30" t="s">
        <v>121</v>
      </c>
      <c r="E34" s="30" t="s">
        <v>32</v>
      </c>
      <c r="F34" s="31">
        <f t="shared" si="5"/>
        <v>15</v>
      </c>
      <c r="G34" s="32">
        <f t="shared" si="6"/>
        <v>4</v>
      </c>
      <c r="H34" s="39"/>
      <c r="I34" s="37"/>
      <c r="J34" s="37"/>
      <c r="K34" s="37"/>
      <c r="L34" s="38"/>
      <c r="M34" s="39"/>
      <c r="N34" s="37"/>
      <c r="O34" s="37"/>
      <c r="P34" s="37"/>
      <c r="Q34" s="38"/>
      <c r="R34" s="45"/>
      <c r="S34" s="34"/>
      <c r="T34" s="34"/>
      <c r="U34" s="34"/>
      <c r="V34" s="35"/>
      <c r="W34" s="33">
        <v>15</v>
      </c>
      <c r="X34" s="34">
        <v>0</v>
      </c>
      <c r="Y34" s="34">
        <v>0</v>
      </c>
      <c r="Z34" s="34" t="s">
        <v>21</v>
      </c>
      <c r="AA34" s="35">
        <v>4</v>
      </c>
      <c r="AC34" s="47"/>
      <c r="AD34" s="73"/>
    </row>
    <row r="35" spans="1:33" s="24" customFormat="1" ht="14.25" customHeight="1" x14ac:dyDescent="0.2">
      <c r="A35" s="27">
        <v>25</v>
      </c>
      <c r="B35" s="28" t="s">
        <v>112</v>
      </c>
      <c r="C35" s="80" t="s">
        <v>65</v>
      </c>
      <c r="D35" s="30" t="s">
        <v>66</v>
      </c>
      <c r="E35" s="30" t="s">
        <v>29</v>
      </c>
      <c r="F35" s="31">
        <f t="shared" si="5"/>
        <v>20</v>
      </c>
      <c r="G35" s="32">
        <f t="shared" si="6"/>
        <v>4</v>
      </c>
      <c r="H35" s="39"/>
      <c r="I35" s="37"/>
      <c r="J35" s="37"/>
      <c r="K35" s="37"/>
      <c r="L35" s="38"/>
      <c r="M35" s="39"/>
      <c r="N35" s="37"/>
      <c r="O35" s="37"/>
      <c r="P35" s="37"/>
      <c r="Q35" s="38"/>
      <c r="R35" s="45"/>
      <c r="S35" s="34"/>
      <c r="T35" s="34"/>
      <c r="U35" s="34"/>
      <c r="V35" s="35"/>
      <c r="W35" s="45">
        <v>10</v>
      </c>
      <c r="X35" s="34">
        <v>0</v>
      </c>
      <c r="Y35" s="34">
        <v>10</v>
      </c>
      <c r="Z35" s="34" t="s">
        <v>26</v>
      </c>
      <c r="AA35" s="35">
        <v>4</v>
      </c>
      <c r="AC35" s="27"/>
      <c r="AD35" s="81"/>
    </row>
    <row r="36" spans="1:33" s="24" customFormat="1" ht="15" customHeight="1" x14ac:dyDescent="0.2">
      <c r="A36" s="27">
        <v>26</v>
      </c>
      <c r="B36" s="28" t="s">
        <v>113</v>
      </c>
      <c r="C36" s="80" t="s">
        <v>67</v>
      </c>
      <c r="D36" s="30" t="s">
        <v>68</v>
      </c>
      <c r="E36" s="30" t="s">
        <v>24</v>
      </c>
      <c r="F36" s="31">
        <f t="shared" si="5"/>
        <v>15</v>
      </c>
      <c r="G36" s="32">
        <f t="shared" si="6"/>
        <v>4</v>
      </c>
      <c r="H36" s="45"/>
      <c r="I36" s="34"/>
      <c r="J36" s="34"/>
      <c r="K36" s="34"/>
      <c r="L36" s="35"/>
      <c r="M36" s="39"/>
      <c r="N36" s="37"/>
      <c r="O36" s="37"/>
      <c r="P36" s="37"/>
      <c r="Q36" s="38"/>
      <c r="R36" s="45">
        <v>10</v>
      </c>
      <c r="S36" s="34">
        <v>0</v>
      </c>
      <c r="T36" s="34">
        <v>5</v>
      </c>
      <c r="U36" s="34" t="s">
        <v>26</v>
      </c>
      <c r="V36" s="35">
        <v>4</v>
      </c>
      <c r="W36" s="45"/>
      <c r="X36" s="34"/>
      <c r="Y36" s="34"/>
      <c r="Z36" s="34"/>
      <c r="AA36" s="35"/>
      <c r="AC36" s="49"/>
      <c r="AD36" s="50"/>
    </row>
    <row r="37" spans="1:33" s="24" customFormat="1" ht="15" customHeight="1" x14ac:dyDescent="0.2">
      <c r="A37" s="27"/>
      <c r="B37" s="28"/>
      <c r="C37" s="60" t="s">
        <v>69</v>
      </c>
      <c r="D37" s="61"/>
      <c r="E37" s="61"/>
      <c r="F37" s="72">
        <f>SUM(F38:F40)</f>
        <v>0</v>
      </c>
      <c r="G37" s="63">
        <f>SUM(G38:G40)</f>
        <v>30</v>
      </c>
      <c r="H37" s="64">
        <f>SUM(H38:H40)</f>
        <v>0</v>
      </c>
      <c r="I37" s="65">
        <f>SUM(I38:I40)</f>
        <v>0</v>
      </c>
      <c r="J37" s="65">
        <f>SUM(J38:J40)</f>
        <v>0</v>
      </c>
      <c r="K37" s="65"/>
      <c r="L37" s="66">
        <f>SUM(L38:L40)</f>
        <v>0</v>
      </c>
      <c r="M37" s="64">
        <f>SUM(M38:M40)</f>
        <v>0</v>
      </c>
      <c r="N37" s="65">
        <f>SUM(N38:N40)</f>
        <v>0</v>
      </c>
      <c r="O37" s="65">
        <f>SUM(O38:O40)</f>
        <v>0</v>
      </c>
      <c r="P37" s="65"/>
      <c r="Q37" s="66">
        <f>SUM(Q38:Q40)</f>
        <v>8</v>
      </c>
      <c r="R37" s="64">
        <f>SUM(R38:R40)</f>
        <v>0</v>
      </c>
      <c r="S37" s="65">
        <f>SUM(S38:S40)</f>
        <v>0</v>
      </c>
      <c r="T37" s="65">
        <f>SUM(T38:T40)</f>
        <v>0</v>
      </c>
      <c r="U37" s="65"/>
      <c r="V37" s="66">
        <f>SUM(V38:V40)</f>
        <v>10</v>
      </c>
      <c r="W37" s="64">
        <f>SUM(W38:W40)</f>
        <v>0</v>
      </c>
      <c r="X37" s="65">
        <f>SUM(X38:X40)</f>
        <v>0</v>
      </c>
      <c r="Y37" s="65">
        <f>SUM(Y38:Y40)</f>
        <v>0</v>
      </c>
      <c r="Z37" s="65"/>
      <c r="AA37" s="66">
        <f>SUM(AA38:AA40)</f>
        <v>12</v>
      </c>
      <c r="AC37" s="78"/>
      <c r="AD37" s="79"/>
    </row>
    <row r="38" spans="1:33" s="24" customFormat="1" ht="15" customHeight="1" x14ac:dyDescent="0.2">
      <c r="A38" s="27">
        <v>39</v>
      </c>
      <c r="B38" s="28" t="s">
        <v>114</v>
      </c>
      <c r="C38" s="80" t="s">
        <v>70</v>
      </c>
      <c r="D38" s="30" t="s">
        <v>31</v>
      </c>
      <c r="E38" s="30" t="s">
        <v>71</v>
      </c>
      <c r="F38" s="31"/>
      <c r="G38" s="32">
        <f>L38+Q38+V38+AA38</f>
        <v>8</v>
      </c>
      <c r="H38" s="39"/>
      <c r="I38" s="37"/>
      <c r="J38" s="37"/>
      <c r="K38" s="37"/>
      <c r="L38" s="38"/>
      <c r="M38" s="39"/>
      <c r="N38" s="37"/>
      <c r="O38" s="37"/>
      <c r="P38" s="37" t="s">
        <v>26</v>
      </c>
      <c r="Q38" s="38">
        <v>8</v>
      </c>
      <c r="R38" s="36"/>
      <c r="S38" s="37"/>
      <c r="T38" s="37"/>
      <c r="U38" s="37"/>
      <c r="V38" s="38"/>
      <c r="W38" s="39"/>
      <c r="X38" s="37"/>
      <c r="Y38" s="37"/>
      <c r="Z38" s="37"/>
      <c r="AA38" s="38"/>
      <c r="AC38" s="27"/>
      <c r="AD38" s="50"/>
    </row>
    <row r="39" spans="1:33" s="24" customFormat="1" ht="15" customHeight="1" x14ac:dyDescent="0.2">
      <c r="A39" s="27">
        <v>40</v>
      </c>
      <c r="B39" s="28" t="s">
        <v>115</v>
      </c>
      <c r="C39" s="80" t="s">
        <v>72</v>
      </c>
      <c r="D39" s="30" t="s">
        <v>31</v>
      </c>
      <c r="E39" s="30" t="s">
        <v>71</v>
      </c>
      <c r="F39" s="31"/>
      <c r="G39" s="32">
        <f>L39+Q39+V39+AA39</f>
        <v>10</v>
      </c>
      <c r="H39" s="39"/>
      <c r="I39" s="37"/>
      <c r="J39" s="37"/>
      <c r="K39" s="37"/>
      <c r="L39" s="38"/>
      <c r="M39" s="39"/>
      <c r="N39" s="37"/>
      <c r="O39" s="37"/>
      <c r="P39" s="37"/>
      <c r="Q39" s="38"/>
      <c r="R39" s="36"/>
      <c r="S39" s="37"/>
      <c r="T39" s="37"/>
      <c r="U39" s="37" t="s">
        <v>26</v>
      </c>
      <c r="V39" s="38">
        <v>10</v>
      </c>
      <c r="W39" s="39"/>
      <c r="X39" s="37"/>
      <c r="Y39" s="37"/>
      <c r="Z39" s="37"/>
      <c r="AA39" s="38"/>
      <c r="AC39" s="49">
        <f>A38</f>
        <v>39</v>
      </c>
      <c r="AD39" s="119" t="str">
        <f>B38</f>
        <v>NDDDM1HMLF</v>
      </c>
    </row>
    <row r="40" spans="1:33" s="24" customFormat="1" ht="15" customHeight="1" x14ac:dyDescent="0.2">
      <c r="A40" s="27">
        <v>41</v>
      </c>
      <c r="B40" s="28" t="s">
        <v>116</v>
      </c>
      <c r="C40" s="80" t="s">
        <v>73</v>
      </c>
      <c r="D40" s="30" t="s">
        <v>31</v>
      </c>
      <c r="E40" s="30" t="s">
        <v>71</v>
      </c>
      <c r="F40" s="31"/>
      <c r="G40" s="32">
        <f>L40+Q40+V40+AA40</f>
        <v>12</v>
      </c>
      <c r="H40" s="39"/>
      <c r="I40" s="37"/>
      <c r="J40" s="37"/>
      <c r="K40" s="37"/>
      <c r="L40" s="38"/>
      <c r="M40" s="39"/>
      <c r="N40" s="37"/>
      <c r="O40" s="37"/>
      <c r="P40" s="37"/>
      <c r="Q40" s="38"/>
      <c r="R40" s="36"/>
      <c r="S40" s="37"/>
      <c r="T40" s="37"/>
      <c r="U40" s="37"/>
      <c r="V40" s="38"/>
      <c r="W40" s="39"/>
      <c r="X40" s="37"/>
      <c r="Y40" s="37"/>
      <c r="Z40" s="37" t="s">
        <v>26</v>
      </c>
      <c r="AA40" s="38">
        <v>12</v>
      </c>
      <c r="AC40" s="49">
        <f>A39</f>
        <v>40</v>
      </c>
      <c r="AD40" s="119" t="str">
        <f>B39</f>
        <v>NDDDM2HMLF</v>
      </c>
      <c r="AF40" s="82"/>
    </row>
    <row r="41" spans="1:33" s="24" customFormat="1" ht="15" customHeight="1" x14ac:dyDescent="0.2">
      <c r="A41" s="27"/>
      <c r="B41" s="28"/>
      <c r="C41" s="70" t="s">
        <v>74</v>
      </c>
      <c r="D41" s="71"/>
      <c r="E41" s="71"/>
      <c r="F41" s="72">
        <f t="shared" ref="F41:AA41" si="7">SUM(F42:F42)</f>
        <v>5</v>
      </c>
      <c r="G41" s="63">
        <f t="shared" si="7"/>
        <v>0</v>
      </c>
      <c r="H41" s="64">
        <f t="shared" si="7"/>
        <v>0</v>
      </c>
      <c r="I41" s="65">
        <f t="shared" si="7"/>
        <v>5</v>
      </c>
      <c r="J41" s="65">
        <f t="shared" si="7"/>
        <v>0</v>
      </c>
      <c r="K41" s="65"/>
      <c r="L41" s="66">
        <f t="shared" si="7"/>
        <v>0</v>
      </c>
      <c r="M41" s="64">
        <f t="shared" si="7"/>
        <v>0</v>
      </c>
      <c r="N41" s="65">
        <f t="shared" si="7"/>
        <v>0</v>
      </c>
      <c r="O41" s="65">
        <f t="shared" si="7"/>
        <v>0</v>
      </c>
      <c r="P41" s="65"/>
      <c r="Q41" s="66">
        <f t="shared" si="7"/>
        <v>0</v>
      </c>
      <c r="R41" s="64">
        <f t="shared" si="7"/>
        <v>0</v>
      </c>
      <c r="S41" s="65">
        <f t="shared" si="7"/>
        <v>0</v>
      </c>
      <c r="T41" s="65">
        <f t="shared" si="7"/>
        <v>0</v>
      </c>
      <c r="U41" s="65"/>
      <c r="V41" s="66">
        <f t="shared" si="7"/>
        <v>0</v>
      </c>
      <c r="W41" s="64">
        <f t="shared" si="7"/>
        <v>0</v>
      </c>
      <c r="X41" s="65">
        <f t="shared" si="7"/>
        <v>0</v>
      </c>
      <c r="Y41" s="65">
        <f t="shared" si="7"/>
        <v>0</v>
      </c>
      <c r="Z41" s="65"/>
      <c r="AA41" s="66">
        <f t="shared" si="7"/>
        <v>0</v>
      </c>
      <c r="AC41" s="78"/>
      <c r="AD41" s="79"/>
    </row>
    <row r="42" spans="1:33" s="24" customFormat="1" ht="15" customHeight="1" x14ac:dyDescent="0.2">
      <c r="A42" s="27">
        <v>42</v>
      </c>
      <c r="B42" s="28" t="s">
        <v>117</v>
      </c>
      <c r="C42" s="80" t="s">
        <v>75</v>
      </c>
      <c r="D42" s="30" t="s">
        <v>123</v>
      </c>
      <c r="E42" s="30" t="s">
        <v>71</v>
      </c>
      <c r="F42" s="31">
        <f>SUM(H42:J42)+SUM(M42:O42)+SUM(R42:T42)+SUM(W42:Y42)</f>
        <v>5</v>
      </c>
      <c r="G42" s="32">
        <f t="shared" ref="G42:G45" si="8">L42+Q42+V42+AA42</f>
        <v>0</v>
      </c>
      <c r="H42" s="39">
        <v>0</v>
      </c>
      <c r="I42" s="37">
        <v>5</v>
      </c>
      <c r="J42" s="37">
        <v>0</v>
      </c>
      <c r="K42" s="37" t="s">
        <v>76</v>
      </c>
      <c r="L42" s="38">
        <v>0</v>
      </c>
      <c r="M42" s="39"/>
      <c r="N42" s="37"/>
      <c r="O42" s="37"/>
      <c r="P42" s="37"/>
      <c r="Q42" s="38"/>
      <c r="R42" s="36"/>
      <c r="S42" s="37"/>
      <c r="T42" s="37"/>
      <c r="U42" s="37"/>
      <c r="V42" s="38"/>
      <c r="W42" s="39"/>
      <c r="X42" s="37"/>
      <c r="Y42" s="37"/>
      <c r="Z42" s="37"/>
      <c r="AA42" s="38"/>
      <c r="AC42" s="83"/>
      <c r="AD42" s="50"/>
      <c r="AF42" s="82"/>
    </row>
    <row r="43" spans="1:33" s="24" customFormat="1" ht="15" customHeight="1" x14ac:dyDescent="0.2">
      <c r="A43" s="27"/>
      <c r="B43" s="28"/>
      <c r="C43" s="70" t="s">
        <v>77</v>
      </c>
      <c r="D43" s="66"/>
      <c r="E43" s="118"/>
      <c r="F43" s="84">
        <v>8</v>
      </c>
      <c r="G43" s="85">
        <f t="shared" si="8"/>
        <v>8</v>
      </c>
      <c r="H43" s="64"/>
      <c r="I43" s="65"/>
      <c r="J43" s="65"/>
      <c r="K43" s="65"/>
      <c r="L43" s="66">
        <v>4</v>
      </c>
      <c r="M43" s="64"/>
      <c r="N43" s="65"/>
      <c r="O43" s="65"/>
      <c r="P43" s="65"/>
      <c r="Q43" s="66">
        <v>0</v>
      </c>
      <c r="R43" s="86"/>
      <c r="S43" s="65"/>
      <c r="T43" s="65"/>
      <c r="U43" s="65"/>
      <c r="V43" s="66">
        <v>0</v>
      </c>
      <c r="W43" s="64"/>
      <c r="X43" s="65"/>
      <c r="Y43" s="65"/>
      <c r="Z43" s="65"/>
      <c r="AA43" s="65">
        <v>4</v>
      </c>
      <c r="AC43" s="78"/>
      <c r="AD43" s="79"/>
    </row>
    <row r="44" spans="1:33" s="94" customFormat="1" ht="15" customHeight="1" x14ac:dyDescent="0.2">
      <c r="A44" s="27">
        <v>43</v>
      </c>
      <c r="B44" s="87"/>
      <c r="C44" s="80" t="s">
        <v>118</v>
      </c>
      <c r="D44" s="30"/>
      <c r="E44" s="30"/>
      <c r="F44" s="31">
        <f t="shared" ref="F44:F45" si="9">SUM(H44:J44)+SUM(M44:O44)+SUM(R44:T44)+SUM(W44:Y44)</f>
        <v>20</v>
      </c>
      <c r="G44" s="32">
        <f t="shared" si="8"/>
        <v>4</v>
      </c>
      <c r="H44" s="36">
        <v>10</v>
      </c>
      <c r="I44" s="37">
        <v>0</v>
      </c>
      <c r="J44" s="37">
        <v>10</v>
      </c>
      <c r="K44" s="37" t="s">
        <v>21</v>
      </c>
      <c r="L44" s="38">
        <v>4</v>
      </c>
      <c r="M44" s="88"/>
      <c r="N44" s="89"/>
      <c r="O44" s="89"/>
      <c r="P44" s="89"/>
      <c r="Q44" s="90"/>
      <c r="R44" s="91"/>
      <c r="S44" s="89"/>
      <c r="T44" s="89"/>
      <c r="U44" s="89"/>
      <c r="V44" s="90"/>
      <c r="W44" s="91"/>
      <c r="X44" s="89"/>
      <c r="Y44" s="89"/>
      <c r="Z44" s="89"/>
      <c r="AA44" s="90"/>
      <c r="AB44" s="24"/>
      <c r="AC44" s="92"/>
      <c r="AD44" s="93"/>
      <c r="AE44" s="24"/>
      <c r="AF44" s="24"/>
      <c r="AG44" s="24"/>
    </row>
    <row r="45" spans="1:33" s="24" customFormat="1" ht="15" customHeight="1" x14ac:dyDescent="0.2">
      <c r="A45" s="27">
        <v>44</v>
      </c>
      <c r="B45" s="28"/>
      <c r="C45" s="80" t="s">
        <v>119</v>
      </c>
      <c r="D45" s="30"/>
      <c r="E45" s="30"/>
      <c r="F45" s="31">
        <f t="shared" si="9"/>
        <v>10</v>
      </c>
      <c r="G45" s="32">
        <f t="shared" si="8"/>
        <v>4</v>
      </c>
      <c r="H45" s="39">
        <v>10</v>
      </c>
      <c r="I45" s="37">
        <v>0</v>
      </c>
      <c r="J45" s="37">
        <v>0</v>
      </c>
      <c r="K45" s="37" t="s">
        <v>26</v>
      </c>
      <c r="L45" s="38">
        <v>4</v>
      </c>
      <c r="M45" s="33"/>
      <c r="N45" s="34"/>
      <c r="O45" s="34"/>
      <c r="P45" s="34"/>
      <c r="Q45" s="35"/>
      <c r="R45" s="36"/>
      <c r="S45" s="37"/>
      <c r="T45" s="37"/>
      <c r="U45" s="37"/>
      <c r="V45" s="38"/>
      <c r="W45" s="39"/>
      <c r="X45" s="37"/>
      <c r="Y45" s="37"/>
      <c r="Z45" s="37"/>
      <c r="AA45" s="38"/>
      <c r="AC45" s="27"/>
      <c r="AD45" s="50"/>
    </row>
    <row r="47" spans="1:33" s="24" customFormat="1" ht="12" thickBot="1" x14ac:dyDescent="0.25">
      <c r="A47" s="96"/>
      <c r="B47" s="97"/>
      <c r="C47" s="98"/>
      <c r="D47" s="99"/>
      <c r="E47" s="99"/>
      <c r="F47" s="100"/>
      <c r="G47" s="99"/>
      <c r="H47" s="96"/>
      <c r="I47" s="96"/>
      <c r="J47" s="96"/>
      <c r="K47" s="96"/>
      <c r="L47" s="101"/>
      <c r="M47" s="96"/>
      <c r="N47" s="96"/>
      <c r="O47" s="96"/>
      <c r="P47" s="96"/>
      <c r="Q47" s="101"/>
      <c r="R47" s="96"/>
      <c r="S47" s="96"/>
      <c r="T47" s="96"/>
      <c r="U47" s="96"/>
      <c r="V47" s="101"/>
      <c r="W47" s="96"/>
      <c r="X47" s="96"/>
      <c r="Y47" s="96"/>
      <c r="Z47" s="96"/>
      <c r="AA47" s="96"/>
      <c r="AC47" s="96"/>
      <c r="AD47" s="96"/>
    </row>
    <row r="48" spans="1:33" s="24" customFormat="1" ht="15" customHeight="1" x14ac:dyDescent="0.2">
      <c r="A48" s="96"/>
      <c r="B48" s="96"/>
      <c r="C48" s="102" t="s">
        <v>78</v>
      </c>
      <c r="D48" s="102"/>
      <c r="E48" s="102"/>
      <c r="F48" s="103"/>
      <c r="G48" s="102"/>
      <c r="H48" s="104"/>
      <c r="I48" s="105"/>
      <c r="J48" s="105"/>
      <c r="K48" s="105">
        <f>SUM(K49:K50)</f>
        <v>5</v>
      </c>
      <c r="L48" s="106"/>
      <c r="M48" s="107"/>
      <c r="N48" s="105"/>
      <c r="O48" s="105"/>
      <c r="P48" s="105">
        <f>SUM(P49:P50)</f>
        <v>4</v>
      </c>
      <c r="Q48" s="106"/>
      <c r="R48" s="104"/>
      <c r="S48" s="105"/>
      <c r="T48" s="105"/>
      <c r="U48" s="105">
        <f>SUM(U49:U50)</f>
        <v>3</v>
      </c>
      <c r="V48" s="106"/>
      <c r="W48" s="107"/>
      <c r="X48" s="105"/>
      <c r="Y48" s="105"/>
      <c r="Z48" s="105">
        <f>SUM(Z49:Z50)</f>
        <v>4</v>
      </c>
      <c r="AA48" s="106"/>
      <c r="AB48" s="106"/>
      <c r="AC48" s="106"/>
      <c r="AD48" s="96"/>
    </row>
    <row r="49" spans="1:30" s="24" customFormat="1" ht="15" customHeight="1" x14ac:dyDescent="0.2">
      <c r="A49" s="96"/>
      <c r="B49" s="96"/>
      <c r="C49" s="108" t="s">
        <v>79</v>
      </c>
      <c r="D49" s="108"/>
      <c r="E49" s="108"/>
      <c r="F49" s="109"/>
      <c r="G49" s="108"/>
      <c r="H49" s="36"/>
      <c r="I49" s="37"/>
      <c r="J49" s="37"/>
      <c r="K49" s="37">
        <f>COUNTIF(K6:K21,"v")</f>
        <v>3</v>
      </c>
      <c r="L49" s="38"/>
      <c r="M49" s="39"/>
      <c r="N49" s="37"/>
      <c r="O49" s="37"/>
      <c r="P49" s="37">
        <f>COUNTIF(P6:P21,"v")</f>
        <v>3</v>
      </c>
      <c r="Q49" s="38"/>
      <c r="R49" s="36"/>
      <c r="S49" s="37"/>
      <c r="T49" s="37"/>
      <c r="U49" s="37">
        <f>COUNTIF(U6:U21,"v")</f>
        <v>0</v>
      </c>
      <c r="V49" s="38"/>
      <c r="W49" s="39"/>
      <c r="X49" s="37"/>
      <c r="Y49" s="37"/>
      <c r="Z49" s="37">
        <f>COUNTIF(Z6:Z21,"v")+COUNTIF(Z24:Z28,"v")+1</f>
        <v>2</v>
      </c>
      <c r="AA49" s="38"/>
      <c r="AB49" s="38"/>
      <c r="AC49" s="38"/>
      <c r="AD49" s="96"/>
    </row>
    <row r="50" spans="1:30" s="24" customFormat="1" ht="15" customHeight="1" x14ac:dyDescent="0.2">
      <c r="A50" s="96"/>
      <c r="B50" s="96"/>
      <c r="C50" s="108" t="s">
        <v>80</v>
      </c>
      <c r="D50" s="108"/>
      <c r="E50" s="108"/>
      <c r="F50" s="109"/>
      <c r="G50" s="108"/>
      <c r="H50" s="36"/>
      <c r="I50" s="37"/>
      <c r="J50" s="37"/>
      <c r="K50" s="37">
        <f>COUNTIF(K6:K21,"é")</f>
        <v>2</v>
      </c>
      <c r="L50" s="38"/>
      <c r="M50" s="39"/>
      <c r="N50" s="37"/>
      <c r="O50" s="37"/>
      <c r="P50" s="37">
        <f>COUNTIF(P6:P21,"é")</f>
        <v>1</v>
      </c>
      <c r="Q50" s="38"/>
      <c r="R50" s="36"/>
      <c r="S50" s="37"/>
      <c r="T50" s="37"/>
      <c r="U50" s="37">
        <f>COUNTIF(U6:U21,"é")+1</f>
        <v>3</v>
      </c>
      <c r="V50" s="38"/>
      <c r="W50" s="39"/>
      <c r="X50" s="37"/>
      <c r="Y50" s="37"/>
      <c r="Z50" s="37">
        <f>COUNTIF(Z6:Z21,"é")+COUNTIF(Z24:Z28,"é")+1</f>
        <v>2</v>
      </c>
      <c r="AA50" s="38"/>
      <c r="AB50" s="38"/>
      <c r="AC50" s="38"/>
      <c r="AD50" s="96"/>
    </row>
    <row r="51" spans="1:30" s="24" customFormat="1" ht="15" customHeight="1" x14ac:dyDescent="0.2">
      <c r="A51" s="96"/>
      <c r="B51" s="96"/>
      <c r="C51" s="108"/>
      <c r="D51" s="108"/>
      <c r="E51" s="108"/>
      <c r="F51" s="109"/>
      <c r="G51" s="108"/>
      <c r="H51" s="110"/>
      <c r="I51" s="95"/>
      <c r="J51" s="95"/>
      <c r="K51" s="95"/>
      <c r="L51" s="111"/>
      <c r="M51" s="112"/>
      <c r="N51" s="95"/>
      <c r="O51" s="95"/>
      <c r="P51" s="95"/>
      <c r="Q51" s="111"/>
      <c r="R51" s="110"/>
      <c r="S51" s="95"/>
      <c r="T51" s="95"/>
      <c r="U51" s="95"/>
      <c r="V51" s="111"/>
      <c r="W51" s="112"/>
      <c r="X51" s="95"/>
      <c r="Y51" s="95"/>
      <c r="Z51" s="95"/>
      <c r="AA51" s="111"/>
      <c r="AB51" s="111"/>
      <c r="AC51" s="111"/>
      <c r="AD51" s="96"/>
    </row>
    <row r="52" spans="1:30" s="24" customFormat="1" ht="15" customHeight="1" x14ac:dyDescent="0.2">
      <c r="A52" s="96"/>
      <c r="B52" s="96"/>
      <c r="C52" s="108" t="s">
        <v>81</v>
      </c>
      <c r="D52" s="108"/>
      <c r="E52" s="108"/>
      <c r="F52" s="109">
        <f>F5+F13+F16+F37+F41+F43</f>
        <v>275</v>
      </c>
      <c r="G52" s="109">
        <f>G5+G13+G16+G37+G41+G43</f>
        <v>96</v>
      </c>
      <c r="H52" s="27">
        <f>H5+H13+H16+H37+H41+H43</f>
        <v>55</v>
      </c>
      <c r="I52" s="47">
        <f>I5+I13+I16+I37+I41+I43</f>
        <v>21</v>
      </c>
      <c r="J52" s="47">
        <f>J5+J13+J16+J37+J41+J43</f>
        <v>45</v>
      </c>
      <c r="K52" s="47"/>
      <c r="L52" s="48">
        <f>L5+L13+L16+L37+L41+L43</f>
        <v>29</v>
      </c>
      <c r="M52" s="46">
        <f>M5+M13+M16+M37+M41+M43</f>
        <v>45</v>
      </c>
      <c r="N52" s="47">
        <f>N5+N13+N16+N37+N41+N43</f>
        <v>11</v>
      </c>
      <c r="O52" s="47">
        <f>O5+O13+O16+O37+O41+O43</f>
        <v>30</v>
      </c>
      <c r="P52" s="47"/>
      <c r="Q52" s="48">
        <f>Q5+Q13+Q16+Q37+Q41+Q43</f>
        <v>27</v>
      </c>
      <c r="R52" s="27">
        <f>R5+R13+R16+R37+R41+R43</f>
        <v>20</v>
      </c>
      <c r="S52" s="47">
        <f>S5+S13+S16+S37+S41+S43</f>
        <v>10</v>
      </c>
      <c r="T52" s="47">
        <f>T5+T13+T16+T37+T41+T43</f>
        <v>10</v>
      </c>
      <c r="U52" s="47"/>
      <c r="V52" s="48">
        <f>V5+V13+V16+V37+V41+V43</f>
        <v>20</v>
      </c>
      <c r="W52" s="46">
        <f>W5+W13+W16+W37+W41+W43</f>
        <v>10</v>
      </c>
      <c r="X52" s="47">
        <f>X5+X13+X16+X37+X41+X43</f>
        <v>0</v>
      </c>
      <c r="Y52" s="47">
        <f>Y5+Y13+Y16+Y37+Y41+Y43</f>
        <v>10</v>
      </c>
      <c r="Z52" s="47"/>
      <c r="AA52" s="48">
        <f>AA5+AA13+AA16+AA37+AA41+AA43</f>
        <v>20</v>
      </c>
      <c r="AB52" s="111">
        <f>+AB43+AB37+AB22+AB16+AB13+AB5</f>
        <v>0</v>
      </c>
      <c r="AC52" s="48">
        <f>L52+Q52+V52+AA52</f>
        <v>96</v>
      </c>
      <c r="AD52" s="96"/>
    </row>
    <row r="53" spans="1:30" s="24" customFormat="1" ht="15" customHeight="1" x14ac:dyDescent="0.2">
      <c r="A53" s="96"/>
      <c r="B53" s="96"/>
      <c r="C53" s="108" t="s">
        <v>82</v>
      </c>
      <c r="D53" s="108"/>
      <c r="E53" s="108"/>
      <c r="F53" s="109">
        <f>F5+F13+F16+F23+F37+F41+F43</f>
        <v>375</v>
      </c>
      <c r="G53" s="109">
        <f>G5+G13+G16+G23+G37+G41+G43</f>
        <v>120</v>
      </c>
      <c r="H53" s="27">
        <f>+H5+H13+H16+H23+H43+H37+H41</f>
        <v>55</v>
      </c>
      <c r="I53" s="47">
        <f>+I5+I13+I16+I23+I43+I37+I41</f>
        <v>21</v>
      </c>
      <c r="J53" s="47">
        <f>+J5+J13+J16+J23+J43+J37+J41</f>
        <v>45</v>
      </c>
      <c r="K53" s="47"/>
      <c r="L53" s="48">
        <f>+L5+L13+L16+L23+L43+L37+L41</f>
        <v>29</v>
      </c>
      <c r="M53" s="46">
        <f>+M5+M13+M16+M23+M43+M37+M41</f>
        <v>55</v>
      </c>
      <c r="N53" s="47">
        <f>+N5+N13+N16+N23+N43+N37+N41</f>
        <v>11</v>
      </c>
      <c r="O53" s="47">
        <f>+O5+O13+O16+O23+O43+O37+O41</f>
        <v>35</v>
      </c>
      <c r="P53" s="47"/>
      <c r="Q53" s="48">
        <f>+Q5+Q13+Q16+Q23+Q43+Q37+Q41</f>
        <v>31</v>
      </c>
      <c r="R53" s="27">
        <f>+R5+R13+R16+R23+R43+R37+R41</f>
        <v>45</v>
      </c>
      <c r="S53" s="47">
        <f>+S5+S13+S16+S23+S43+S37+S41</f>
        <v>10</v>
      </c>
      <c r="T53" s="47">
        <f>+T5+T13+T16+T23+T43+T37+T41</f>
        <v>35</v>
      </c>
      <c r="U53" s="47"/>
      <c r="V53" s="48">
        <f>+V5+V13+V16+V23+V43+V37+V41</f>
        <v>32</v>
      </c>
      <c r="W53" s="46">
        <f>+W5+W13+W16+W23+W43+W37+W41</f>
        <v>35</v>
      </c>
      <c r="X53" s="47">
        <f>+X5+X13+X16+X23+X43+X37+X41</f>
        <v>0</v>
      </c>
      <c r="Y53" s="47">
        <f>+Y5+Y13+Y16+Y23+Y43+Y37+Y41</f>
        <v>20</v>
      </c>
      <c r="Z53" s="47"/>
      <c r="AA53" s="48">
        <f>+AA5+AA13+AA16+AA23+AA43+AA37+AA41</f>
        <v>28</v>
      </c>
      <c r="AB53" s="48">
        <f>+AB5+AB13+AB16+AB23+AB37+AB43</f>
        <v>0</v>
      </c>
      <c r="AC53" s="48">
        <f>L53+Q53+V53+AA53</f>
        <v>120</v>
      </c>
      <c r="AD53" s="96"/>
    </row>
    <row r="54" spans="1:30" s="24" customFormat="1" ht="15" customHeight="1" thickBot="1" x14ac:dyDescent="0.25">
      <c r="A54" s="96"/>
      <c r="B54" s="96"/>
      <c r="C54" s="144" t="s">
        <v>83</v>
      </c>
      <c r="D54" s="144"/>
      <c r="E54" s="144"/>
      <c r="F54" s="145">
        <f>F5+F13+F16+F30+F37+F41+F43</f>
        <v>380</v>
      </c>
      <c r="G54" s="145">
        <f>G5+G13+G16+G30+G37+G41+G43</f>
        <v>120</v>
      </c>
      <c r="H54" s="120">
        <f>+H5+H13+H16+H30+H43+H37+H41</f>
        <v>55</v>
      </c>
      <c r="I54" s="146">
        <f>+I5+I13+I16+I30+I43+I37+I41</f>
        <v>21</v>
      </c>
      <c r="J54" s="146">
        <f>+J5+J13+J16+J30+J43+J37+J41</f>
        <v>45</v>
      </c>
      <c r="K54" s="146"/>
      <c r="L54" s="147">
        <f>+L5+L13+L16+L30+L43+L37+L41</f>
        <v>29</v>
      </c>
      <c r="M54" s="148">
        <f>+M5+M13+M16+M30+M43+M37+M41</f>
        <v>60</v>
      </c>
      <c r="N54" s="146">
        <f>+N5+N13+N16+N30+N43+N37+N41</f>
        <v>11</v>
      </c>
      <c r="O54" s="146">
        <f>+O5+O13+O16+O30+O43+O37+O41</f>
        <v>30</v>
      </c>
      <c r="P54" s="146"/>
      <c r="Q54" s="147">
        <f>+Q5+Q13+Q16+Q30+Q43+Q37+Q41</f>
        <v>31</v>
      </c>
      <c r="R54" s="120">
        <f>+R5+R13+R16+R30+R43+R37+R41</f>
        <v>50</v>
      </c>
      <c r="S54" s="146">
        <f>+S5+S13+S16+S30+S43+S37+S41</f>
        <v>10</v>
      </c>
      <c r="T54" s="146">
        <f>+T5+T13+T16+T30+T43+T37+T41</f>
        <v>35</v>
      </c>
      <c r="U54" s="146"/>
      <c r="V54" s="147">
        <f>+V5+V13+V16+V30+V43+V37+V41</f>
        <v>32</v>
      </c>
      <c r="W54" s="148">
        <f>+W5+W13+W16+W30+W43+W37+W41</f>
        <v>35</v>
      </c>
      <c r="X54" s="146">
        <f>+X5+X13+X16+X30+X43+X37+X41</f>
        <v>0</v>
      </c>
      <c r="Y54" s="146">
        <f>+Y5+Y13+Y16+Y30+Y43+Y37+Y41</f>
        <v>20</v>
      </c>
      <c r="Z54" s="146"/>
      <c r="AA54" s="147">
        <f>+AA5+AA13+AA16+AA30+AA43+AA37+AA41</f>
        <v>28</v>
      </c>
      <c r="AB54" s="147">
        <f>+AB5+AB13+AB16+AB30+AB37+AB43</f>
        <v>0</v>
      </c>
      <c r="AC54" s="147">
        <f>L54+Q54+V54+AA54</f>
        <v>120</v>
      </c>
      <c r="AD54" s="96"/>
    </row>
    <row r="56" spans="1:30" s="24" customFormat="1" x14ac:dyDescent="0.2">
      <c r="A56" s="96"/>
      <c r="B56" s="96"/>
      <c r="AC56" s="96"/>
      <c r="AD56" s="96"/>
    </row>
    <row r="57" spans="1:30" s="24" customFormat="1" x14ac:dyDescent="0.2">
      <c r="A57" s="113" t="s">
        <v>84</v>
      </c>
      <c r="B57" s="96"/>
      <c r="G57" s="24" t="s">
        <v>85</v>
      </c>
      <c r="I57" s="24">
        <f>H53+M53+R53+W53</f>
        <v>190</v>
      </c>
    </row>
    <row r="58" spans="1:30" s="24" customFormat="1" x14ac:dyDescent="0.2">
      <c r="A58" s="24" t="s">
        <v>86</v>
      </c>
      <c r="B58" s="96"/>
      <c r="G58" s="24" t="s">
        <v>87</v>
      </c>
      <c r="I58" s="24">
        <f>SUM(I53:J53,N53:O53,S53:T53,X53:Y53)</f>
        <v>177</v>
      </c>
      <c r="AC58" s="96"/>
      <c r="AD58" s="96"/>
    </row>
    <row r="59" spans="1:30" s="24" customFormat="1" x14ac:dyDescent="0.2">
      <c r="A59" s="82"/>
      <c r="B59" s="96"/>
      <c r="I59" s="24">
        <f>SUM(I57:I58)</f>
        <v>367</v>
      </c>
      <c r="AC59" s="96"/>
      <c r="AD59" s="96"/>
    </row>
    <row r="60" spans="1:30" s="24" customFormat="1" x14ac:dyDescent="0.2">
      <c r="A60" s="96"/>
      <c r="B60" s="96"/>
      <c r="AC60" s="96"/>
      <c r="AD60" s="96"/>
    </row>
  </sheetData>
  <mergeCells count="14">
    <mergeCell ref="H3:L3"/>
    <mergeCell ref="M3:Q3"/>
    <mergeCell ref="R3:V3"/>
    <mergeCell ref="W3:AA3"/>
    <mergeCell ref="A1:AD1"/>
    <mergeCell ref="H2:AA2"/>
    <mergeCell ref="AC2:AC3"/>
    <mergeCell ref="AD2:AD3"/>
    <mergeCell ref="A3:A4"/>
    <mergeCell ref="B3:B4"/>
    <mergeCell ref="C3:C4"/>
    <mergeCell ref="D3:D4"/>
    <mergeCell ref="F3:F4"/>
    <mergeCell ref="G3:G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 alignWithMargins="0">
    <oddHeader>&amp;L&amp;"Arial,Félkövér"Óbudai Egyetem
Neumann János Informatikai Kar&amp;R&amp;"Arial,Félkövér"Érvényes: 2018/2019. tanévtől</oddHeader>
    <oddFooter>&amp;CTanterv - Nappali&amp;R&amp;P / 2</oddFooter>
  </headerFooter>
  <rowBreaks count="1" manualBreakCount="1">
    <brk id="42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7" ma:contentTypeDescription="Új dokumentum létrehozása." ma:contentTypeScope="" ma:versionID="c2392bcac220c332799d055039df58c4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c5f85f917cda26d6aea5644ea39cd918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E588B8-7B2C-45CD-9ECD-84B15B414E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87B91B-CC25-4FE5-B379-8E936AB70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017FF3-EDE3-4BAB-8384-6E2EE6E744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MI MSc F tanterv levelező 2025</vt:lpstr>
      <vt:lpstr>'MI MSc F tanterv levelező 2025'!Nyomtatási_terület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2022-10-05T15:35:15Z</dcterms:created>
  <dcterms:modified xsi:type="dcterms:W3CDTF">2024-08-09T09:44:23Z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