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16"/>
  <workbookPr/>
  <mc:AlternateContent xmlns:mc="http://schemas.openxmlformats.org/markup-compatibility/2006">
    <mc:Choice Requires="x15">
      <x15ac:absPath xmlns:x15ac="http://schemas.microsoft.com/office/spreadsheetml/2010/11/ac" url="C:\Users\szfi_9\Downloads\"/>
    </mc:Choice>
  </mc:AlternateContent>
  <xr:revisionPtr revIDLastSave="207" documentId="11_112C9A70530681E5E887C9D029B0DBB5151458EB" xr6:coauthVersionLast="47" xr6:coauthVersionMax="47" xr10:uidLastSave="{1DCFB92B-C0BC-4105-9C50-D0B3C81AD13F}"/>
  <bookViews>
    <workbookView xWindow="0" yWindow="0" windowWidth="17415" windowHeight="9480" xr2:uid="{00000000-000D-0000-FFFF-FFFF00000000}"/>
  </bookViews>
  <sheets>
    <sheet name="Adattudomány MSc tanterv 2023" sheetId="2" r:id="rId1"/>
  </sheets>
  <definedNames>
    <definedName name="_xlnm.Print_Area" localSheetId="0">'Adattudomány MSc tanterv 2023'!$A$1:$AD$54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" i="2" l="1"/>
  <c r="Z45" i="2"/>
  <c r="Z44" i="2"/>
  <c r="U46" i="2"/>
  <c r="U45" i="2"/>
  <c r="U44" i="2"/>
  <c r="P46" i="2"/>
  <c r="P45" i="2"/>
  <c r="P44" i="2"/>
  <c r="K46" i="2"/>
  <c r="K45" i="2"/>
  <c r="K44" i="2"/>
  <c r="G23" i="2"/>
  <c r="G24" i="2"/>
  <c r="G25" i="2"/>
  <c r="F23" i="2"/>
  <c r="F24" i="2"/>
  <c r="F25" i="2"/>
  <c r="L31" i="2" l="1"/>
  <c r="M31" i="2"/>
  <c r="N31" i="2"/>
  <c r="O31" i="2"/>
  <c r="Q31" i="2"/>
  <c r="I31" i="2"/>
  <c r="J31" i="2"/>
  <c r="H31" i="2"/>
  <c r="Z43" i="2" l="1"/>
  <c r="K43" i="2" l="1"/>
  <c r="U43" i="2"/>
  <c r="P43" i="2"/>
  <c r="H29" i="2"/>
  <c r="I29" i="2"/>
  <c r="J29" i="2"/>
  <c r="L29" i="2"/>
  <c r="M29" i="2"/>
  <c r="N29" i="2"/>
  <c r="O29" i="2"/>
  <c r="Q29" i="2"/>
  <c r="R29" i="2"/>
  <c r="S29" i="2"/>
  <c r="T29" i="2"/>
  <c r="V29" i="2"/>
  <c r="W29" i="2"/>
  <c r="X29" i="2"/>
  <c r="Y29" i="2"/>
  <c r="AA29" i="2"/>
  <c r="H5" i="2"/>
  <c r="I26" i="2"/>
  <c r="J26" i="2"/>
  <c r="L26" i="2"/>
  <c r="M26" i="2"/>
  <c r="N26" i="2"/>
  <c r="O26" i="2"/>
  <c r="Q26" i="2"/>
  <c r="R26" i="2"/>
  <c r="S26" i="2"/>
  <c r="T26" i="2"/>
  <c r="V26" i="2"/>
  <c r="W26" i="2"/>
  <c r="X26" i="2"/>
  <c r="Y26" i="2"/>
  <c r="AA26" i="2"/>
  <c r="H26" i="2"/>
  <c r="I16" i="2"/>
  <c r="J16" i="2"/>
  <c r="L16" i="2"/>
  <c r="M16" i="2"/>
  <c r="N16" i="2"/>
  <c r="O16" i="2"/>
  <c r="Q16" i="2"/>
  <c r="R16" i="2"/>
  <c r="S16" i="2"/>
  <c r="T16" i="2"/>
  <c r="V16" i="2"/>
  <c r="W16" i="2"/>
  <c r="X16" i="2"/>
  <c r="Y16" i="2"/>
  <c r="AA16" i="2"/>
  <c r="H16" i="2"/>
  <c r="I10" i="2"/>
  <c r="J10" i="2"/>
  <c r="L10" i="2"/>
  <c r="M10" i="2"/>
  <c r="N10" i="2"/>
  <c r="O10" i="2"/>
  <c r="Q10" i="2"/>
  <c r="R10" i="2"/>
  <c r="S10" i="2"/>
  <c r="T10" i="2"/>
  <c r="V10" i="2"/>
  <c r="W10" i="2"/>
  <c r="X10" i="2"/>
  <c r="Y10" i="2"/>
  <c r="AA10" i="2"/>
  <c r="H10" i="2"/>
  <c r="I5" i="2"/>
  <c r="I48" i="2" s="1"/>
  <c r="J5" i="2"/>
  <c r="J48" i="2" s="1"/>
  <c r="L5" i="2"/>
  <c r="L48" i="2" s="1"/>
  <c r="M5" i="2"/>
  <c r="N5" i="2"/>
  <c r="O5" i="2"/>
  <c r="Q5" i="2"/>
  <c r="Q48" i="2" s="1"/>
  <c r="R5" i="2"/>
  <c r="S5" i="2"/>
  <c r="T5" i="2"/>
  <c r="V5" i="2"/>
  <c r="V48" i="2" s="1"/>
  <c r="W5" i="2"/>
  <c r="X5" i="2"/>
  <c r="Y5" i="2"/>
  <c r="AA5" i="2"/>
  <c r="AA48" i="2" s="1"/>
  <c r="G11" i="2"/>
  <c r="G12" i="2"/>
  <c r="G13" i="2"/>
  <c r="G14" i="2"/>
  <c r="G15" i="2"/>
  <c r="G17" i="2"/>
  <c r="G18" i="2"/>
  <c r="G19" i="2"/>
  <c r="G20" i="2"/>
  <c r="G21" i="2"/>
  <c r="G22" i="2"/>
  <c r="G27" i="2"/>
  <c r="G28" i="2"/>
  <c r="G30" i="2"/>
  <c r="G29" i="2" s="1"/>
  <c r="G32" i="2"/>
  <c r="G33" i="2"/>
  <c r="G35" i="2"/>
  <c r="G36" i="2"/>
  <c r="G37" i="2"/>
  <c r="G38" i="2"/>
  <c r="G39" i="2"/>
  <c r="G40" i="2"/>
  <c r="G41" i="2"/>
  <c r="G7" i="2"/>
  <c r="G8" i="2"/>
  <c r="G9" i="2"/>
  <c r="G6" i="2"/>
  <c r="F11" i="2"/>
  <c r="F12" i="2"/>
  <c r="F13" i="2"/>
  <c r="F14" i="2"/>
  <c r="F15" i="2"/>
  <c r="F17" i="2"/>
  <c r="F18" i="2"/>
  <c r="F19" i="2"/>
  <c r="F20" i="2"/>
  <c r="F21" i="2"/>
  <c r="F22" i="2"/>
  <c r="F30" i="2"/>
  <c r="F29" i="2" s="1"/>
  <c r="F32" i="2"/>
  <c r="F33" i="2"/>
  <c r="F35" i="2"/>
  <c r="F36" i="2"/>
  <c r="F37" i="2"/>
  <c r="F38" i="2"/>
  <c r="F39" i="2"/>
  <c r="F40" i="2"/>
  <c r="F41" i="2"/>
  <c r="F6" i="2"/>
  <c r="F7" i="2"/>
  <c r="F8" i="2"/>
  <c r="F9" i="2"/>
  <c r="T48" i="2" l="1"/>
  <c r="G5" i="2"/>
  <c r="X48" i="2"/>
  <c r="S48" i="2"/>
  <c r="N48" i="2"/>
  <c r="F50" i="2" s="1"/>
  <c r="O48" i="2"/>
  <c r="W48" i="2"/>
  <c r="R48" i="2"/>
  <c r="M48" i="2"/>
  <c r="H48" i="2"/>
  <c r="F49" i="2" s="1"/>
  <c r="Y48" i="2"/>
  <c r="F5" i="2"/>
  <c r="F31" i="2"/>
  <c r="F16" i="2"/>
  <c r="F10" i="2"/>
  <c r="G31" i="2"/>
  <c r="G26" i="2"/>
  <c r="G16" i="2"/>
  <c r="G10" i="2"/>
  <c r="F51" i="2" l="1"/>
  <c r="F48" i="2"/>
  <c r="G48" i="2"/>
</calcChain>
</file>

<file path=xl/sharedStrings.xml><?xml version="1.0" encoding="utf-8"?>
<sst xmlns="http://schemas.openxmlformats.org/spreadsheetml/2006/main" count="194" uniqueCount="113">
  <si>
    <t>Curriculum table for the full-time MSc in Data Science</t>
  </si>
  <si>
    <t>Semesters</t>
  </si>
  <si>
    <t>Prerequisite</t>
  </si>
  <si>
    <t>Code</t>
  </si>
  <si>
    <t>Course name</t>
  </si>
  <si>
    <t>Responsible</t>
  </si>
  <si>
    <t>Institue</t>
  </si>
  <si>
    <t>weekly hours</t>
  </si>
  <si>
    <t>credits</t>
  </si>
  <si>
    <t>1.</t>
  </si>
  <si>
    <t>2.</t>
  </si>
  <si>
    <t>3.</t>
  </si>
  <si>
    <t>4.</t>
  </si>
  <si>
    <t>lec</t>
  </si>
  <si>
    <t>sem</t>
  </si>
  <si>
    <t>lab</t>
  </si>
  <si>
    <t>req</t>
  </si>
  <si>
    <t>cr</t>
  </si>
  <si>
    <t>Theoretical basic knowledge of Data Science (15-25):</t>
  </si>
  <si>
    <t>Introduction to machine learning</t>
  </si>
  <si>
    <t>Dr. Adrienn Dineva</t>
  </si>
  <si>
    <t>SZFI</t>
  </si>
  <si>
    <t>ex</t>
  </si>
  <si>
    <t>Programming paradigms and data structures</t>
  </si>
  <si>
    <t>Mathematical methods in data science</t>
  </si>
  <si>
    <t>Dr. Gábor Csiszár</t>
  </si>
  <si>
    <t>AMI</t>
  </si>
  <si>
    <t xml:space="preserve">Probability Theory and Mathematical Statistics </t>
  </si>
  <si>
    <t>Dr. Péter Kárász</t>
  </si>
  <si>
    <t>Deep learning</t>
  </si>
  <si>
    <t>Basics of machine learning</t>
  </si>
  <si>
    <t>Practical basic knowledge of Data Science (15-25):</t>
  </si>
  <si>
    <t>5.</t>
  </si>
  <si>
    <t>Programming paradigms and data structures*</t>
  </si>
  <si>
    <t>Prof. Dr. Sándor Szénási</t>
  </si>
  <si>
    <t>6.</t>
  </si>
  <si>
    <t>Network technologies</t>
  </si>
  <si>
    <t>Dr. Eszter Balázsné Kail</t>
  </si>
  <si>
    <t>KRI</t>
  </si>
  <si>
    <t>7.</t>
  </si>
  <si>
    <t xml:space="preserve">Project management and business development </t>
  </si>
  <si>
    <t>Dr. Anikó Almási</t>
  </si>
  <si>
    <t>BMI</t>
  </si>
  <si>
    <t>m</t>
  </si>
  <si>
    <t>8.</t>
  </si>
  <si>
    <t>Introduction to cyber security - security awareness</t>
  </si>
  <si>
    <t>Dr. Valéria Póser</t>
  </si>
  <si>
    <t>9.</t>
  </si>
  <si>
    <t>Data visualization and business intelligence</t>
  </si>
  <si>
    <t>Dr. Rita Fleiner</t>
  </si>
  <si>
    <t xml:space="preserve">Databases and Big Data technologies </t>
  </si>
  <si>
    <t>Special knowledge of Data Science (40-60):</t>
  </si>
  <si>
    <t>10.</t>
  </si>
  <si>
    <t>11.</t>
  </si>
  <si>
    <t>Modern Operational systems</t>
  </si>
  <si>
    <t>Dr. habil. Róbert Lovas</t>
  </si>
  <si>
    <t>12.</t>
  </si>
  <si>
    <t>Data preparation and transformation</t>
  </si>
  <si>
    <t>13.</t>
  </si>
  <si>
    <t>Recent areas of artificial intelligence</t>
  </si>
  <si>
    <t>14.</t>
  </si>
  <si>
    <t>MLSecOps</t>
  </si>
  <si>
    <t>15.</t>
  </si>
  <si>
    <t>Mandatory elective course I.</t>
  </si>
  <si>
    <t>16.</t>
  </si>
  <si>
    <t>Mandatory elective course II.</t>
  </si>
  <si>
    <t>17.</t>
  </si>
  <si>
    <t>Mandatory elective course III.</t>
  </si>
  <si>
    <t>18.</t>
  </si>
  <si>
    <t>Optional elective course</t>
  </si>
  <si>
    <t>Thesis work</t>
  </si>
  <si>
    <t>19.</t>
  </si>
  <si>
    <t>Thesis work I.</t>
  </si>
  <si>
    <t>20.</t>
  </si>
  <si>
    <t>Thesis work II.</t>
  </si>
  <si>
    <t>Criteria subject</t>
  </si>
  <si>
    <t>21.</t>
  </si>
  <si>
    <t>Mentoring</t>
  </si>
  <si>
    <t>Dr. Borbála Berki</t>
  </si>
  <si>
    <t>s</t>
  </si>
  <si>
    <t>Physical education</t>
  </si>
  <si>
    <t>22.</t>
  </si>
  <si>
    <t>Physical education I.</t>
  </si>
  <si>
    <t xml:space="preserve">Ákos Hiervarter </t>
  </si>
  <si>
    <t>TSI</t>
  </si>
  <si>
    <t>23.</t>
  </si>
  <si>
    <t>Physical education II.</t>
  </si>
  <si>
    <t>Ákos Hiervarter</t>
  </si>
  <si>
    <t>Elective courses:</t>
  </si>
  <si>
    <t>24.</t>
  </si>
  <si>
    <t>Cloud based IoT and Big Data Platforms</t>
  </si>
  <si>
    <t>25.</t>
  </si>
  <si>
    <t>Basics of Evidence Based-medicine</t>
  </si>
  <si>
    <t>Dr. habil. Tamás Ferenci</t>
  </si>
  <si>
    <t>26.</t>
  </si>
  <si>
    <t>Application of biostatistical methods</t>
  </si>
  <si>
    <t>27.</t>
  </si>
  <si>
    <t>Research Methodology</t>
  </si>
  <si>
    <t>Dr. György Eigner</t>
  </si>
  <si>
    <t>28.</t>
  </si>
  <si>
    <t>AI-based solutions for cyber defence</t>
  </si>
  <si>
    <t>29.</t>
  </si>
  <si>
    <t>Multivariate statistical methods</t>
  </si>
  <si>
    <t>30.</t>
  </si>
  <si>
    <t>Stochastic processes and their applications</t>
  </si>
  <si>
    <t>Number of requirements:</t>
  </si>
  <si>
    <t>Exam (ex)</t>
  </si>
  <si>
    <t>Mid-term mark (m)</t>
  </si>
  <si>
    <t>Signature (s)</t>
  </si>
  <si>
    <t>Summary:</t>
  </si>
  <si>
    <t>Lecture:</t>
  </si>
  <si>
    <t>Seminar:</t>
  </si>
  <si>
    <t>Laboratory practice: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</si>
</sst>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b/>
      <sz val="8"/>
      <name val="Arial CE"/>
      <family val="2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color rgb="FF444444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13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2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/>
    <xf numFmtId="0" fontId="7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left" vertical="center" wrapText="1"/>
    </xf>
    <xf numFmtId="0" fontId="3" fillId="0" borderId="35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3" fillId="0" borderId="4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8" xfId="0" applyFont="1" applyBorder="1"/>
    <xf numFmtId="0" fontId="5" fillId="0" borderId="2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/>
    <xf numFmtId="0" fontId="5" fillId="0" borderId="4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2" xfId="0" applyFont="1" applyBorder="1"/>
    <xf numFmtId="0" fontId="3" fillId="0" borderId="39" xfId="0" applyFont="1" applyBorder="1"/>
    <xf numFmtId="0" fontId="5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/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1" fillId="0" borderId="64" xfId="0" applyFont="1" applyBorder="1"/>
    <xf numFmtId="0" fontId="5" fillId="0" borderId="41" xfId="0" applyFont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 wrapText="1"/>
    </xf>
    <xf numFmtId="0" fontId="3" fillId="0" borderId="77" xfId="1" applyFont="1" applyBorder="1" applyAlignment="1">
      <alignment horizontal="center" vertical="center" wrapText="1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6" fillId="0" borderId="9" xfId="0" applyFont="1" applyBorder="1" applyAlignment="1"/>
    <xf numFmtId="0" fontId="6" fillId="0" borderId="63" xfId="0" applyFont="1" applyBorder="1" applyAlignment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5"/>
  <sheetViews>
    <sheetView tabSelected="1" showWhiteSpace="0" zoomScale="115" zoomScaleNormal="115" zoomScaleSheetLayoutView="100" zoomScalePageLayoutView="90" workbookViewId="0">
      <pane xSplit="3" ySplit="5" topLeftCell="D30" activePane="bottomRight" state="frozen"/>
      <selection pane="bottomRight" activeCell="D33" sqref="D33"/>
      <selection pane="bottomLeft"/>
      <selection pane="topRight"/>
    </sheetView>
  </sheetViews>
  <sheetFormatPr defaultColWidth="9.140625" defaultRowHeight="11.25"/>
  <cols>
    <col min="1" max="1" width="4.28515625" style="47" bestFit="1" customWidth="1"/>
    <col min="2" max="2" width="11" style="47" bestFit="1" customWidth="1"/>
    <col min="3" max="3" width="48.42578125" style="1" bestFit="1" customWidth="1"/>
    <col min="4" max="4" width="24.42578125" style="1" bestFit="1" customWidth="1"/>
    <col min="5" max="5" width="5.140625" style="1" bestFit="1" customWidth="1"/>
    <col min="6" max="6" width="4.85546875" style="1" customWidth="1"/>
    <col min="7" max="7" width="5.42578125" style="1" customWidth="1"/>
    <col min="8" max="10" width="3.7109375" style="1" customWidth="1"/>
    <col min="11" max="11" width="6.140625" style="1" bestFit="1" customWidth="1"/>
    <col min="12" max="27" width="3.7109375" style="1" customWidth="1"/>
    <col min="28" max="28" width="21" style="1" hidden="1" customWidth="1"/>
    <col min="29" max="29" width="4.5703125" style="47" customWidth="1"/>
    <col min="30" max="30" width="35.5703125" style="47" bestFit="1" customWidth="1"/>
    <col min="31" max="31" width="5.5703125" style="1" customWidth="1"/>
    <col min="32" max="32" width="12.28515625" style="1" customWidth="1"/>
    <col min="33" max="33" width="10.42578125" style="1" customWidth="1"/>
    <col min="34" max="257" width="11.42578125" style="1" customWidth="1"/>
    <col min="258" max="16384" width="9.140625" style="1"/>
  </cols>
  <sheetData>
    <row r="1" spans="1:30" ht="35.25" customHeight="1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</row>
    <row r="2" spans="1:30" ht="15" customHeight="1">
      <c r="A2" s="2"/>
      <c r="B2" s="48"/>
      <c r="C2" s="3"/>
      <c r="D2" s="4"/>
      <c r="E2" s="4"/>
      <c r="F2" s="5"/>
      <c r="G2" s="6"/>
      <c r="H2" s="194" t="s">
        <v>1</v>
      </c>
      <c r="I2" s="195"/>
      <c r="J2" s="195"/>
      <c r="K2" s="195"/>
      <c r="L2" s="195"/>
      <c r="M2" s="195"/>
      <c r="N2" s="195"/>
      <c r="O2" s="195"/>
      <c r="P2" s="195"/>
      <c r="Q2" s="195"/>
      <c r="R2" s="196"/>
      <c r="S2" s="196"/>
      <c r="T2" s="196"/>
      <c r="U2" s="196"/>
      <c r="V2" s="196"/>
      <c r="W2" s="195"/>
      <c r="X2" s="195"/>
      <c r="Y2" s="195"/>
      <c r="Z2" s="195"/>
      <c r="AA2" s="197"/>
      <c r="AB2" s="7"/>
      <c r="AC2" s="198"/>
      <c r="AD2" s="211" t="s">
        <v>2</v>
      </c>
    </row>
    <row r="3" spans="1:30" ht="12.75" customHeight="1">
      <c r="A3" s="200"/>
      <c r="B3" s="202" t="s">
        <v>3</v>
      </c>
      <c r="C3" s="204" t="s">
        <v>4</v>
      </c>
      <c r="D3" s="204" t="s">
        <v>5</v>
      </c>
      <c r="E3" s="204" t="s">
        <v>6</v>
      </c>
      <c r="F3" s="206" t="s">
        <v>7</v>
      </c>
      <c r="G3" s="208" t="s">
        <v>8</v>
      </c>
      <c r="H3" s="185" t="s">
        <v>9</v>
      </c>
      <c r="I3" s="186"/>
      <c r="J3" s="186"/>
      <c r="K3" s="186"/>
      <c r="L3" s="187"/>
      <c r="M3" s="185" t="s">
        <v>10</v>
      </c>
      <c r="N3" s="186"/>
      <c r="O3" s="186"/>
      <c r="P3" s="186"/>
      <c r="Q3" s="188"/>
      <c r="R3" s="189" t="s">
        <v>11</v>
      </c>
      <c r="S3" s="190"/>
      <c r="T3" s="190"/>
      <c r="U3" s="190"/>
      <c r="V3" s="191"/>
      <c r="W3" s="185" t="s">
        <v>12</v>
      </c>
      <c r="X3" s="186"/>
      <c r="Y3" s="186"/>
      <c r="Z3" s="186"/>
      <c r="AA3" s="187"/>
      <c r="AC3" s="199"/>
      <c r="AD3" s="212"/>
    </row>
    <row r="4" spans="1:30" ht="14.25" customHeight="1">
      <c r="A4" s="201"/>
      <c r="B4" s="203"/>
      <c r="C4" s="205"/>
      <c r="D4" s="205"/>
      <c r="E4" s="205"/>
      <c r="F4" s="207"/>
      <c r="G4" s="209"/>
      <c r="H4" s="8" t="s">
        <v>13</v>
      </c>
      <c r="I4" s="9" t="s">
        <v>14</v>
      </c>
      <c r="J4" s="9" t="s">
        <v>15</v>
      </c>
      <c r="K4" s="9" t="s">
        <v>16</v>
      </c>
      <c r="L4" s="10" t="s">
        <v>17</v>
      </c>
      <c r="M4" s="8" t="s">
        <v>13</v>
      </c>
      <c r="N4" s="9" t="s">
        <v>14</v>
      </c>
      <c r="O4" s="9" t="s">
        <v>15</v>
      </c>
      <c r="P4" s="9" t="s">
        <v>16</v>
      </c>
      <c r="Q4" s="170" t="s">
        <v>17</v>
      </c>
      <c r="R4" s="142" t="s">
        <v>13</v>
      </c>
      <c r="S4" s="9" t="s">
        <v>14</v>
      </c>
      <c r="T4" s="9" t="s">
        <v>15</v>
      </c>
      <c r="U4" s="9" t="s">
        <v>16</v>
      </c>
      <c r="V4" s="143" t="s">
        <v>17</v>
      </c>
      <c r="W4" s="8" t="s">
        <v>13</v>
      </c>
      <c r="X4" s="9" t="s">
        <v>14</v>
      </c>
      <c r="Y4" s="9" t="s">
        <v>15</v>
      </c>
      <c r="Z4" s="9" t="s">
        <v>16</v>
      </c>
      <c r="AA4" s="10" t="s">
        <v>17</v>
      </c>
      <c r="AB4" s="11"/>
      <c r="AC4" s="49"/>
      <c r="AD4" s="12" t="s">
        <v>3</v>
      </c>
    </row>
    <row r="5" spans="1:30" s="85" customFormat="1" ht="15" customHeight="1">
      <c r="A5" s="81"/>
      <c r="B5" s="83"/>
      <c r="C5" s="69" t="s">
        <v>18</v>
      </c>
      <c r="D5" s="70"/>
      <c r="E5" s="70"/>
      <c r="F5" s="88">
        <f>SUM(F6:F9)</f>
        <v>15</v>
      </c>
      <c r="G5" s="92">
        <f>SUM(G6:G9)</f>
        <v>19</v>
      </c>
      <c r="H5" s="88">
        <f>SUM(H6:H9)</f>
        <v>0</v>
      </c>
      <c r="I5" s="71">
        <f t="shared" ref="I5:AA5" si="0">SUM(I6:I9)</f>
        <v>0</v>
      </c>
      <c r="J5" s="71">
        <f t="shared" si="0"/>
        <v>0</v>
      </c>
      <c r="K5" s="71"/>
      <c r="L5" s="89">
        <f t="shared" si="0"/>
        <v>0</v>
      </c>
      <c r="M5" s="88">
        <f t="shared" si="0"/>
        <v>5</v>
      </c>
      <c r="N5" s="71">
        <f t="shared" si="0"/>
        <v>4</v>
      </c>
      <c r="O5" s="71">
        <f t="shared" si="0"/>
        <v>2</v>
      </c>
      <c r="P5" s="71"/>
      <c r="Q5" s="171">
        <f t="shared" si="0"/>
        <v>14</v>
      </c>
      <c r="R5" s="144">
        <f t="shared" si="0"/>
        <v>1</v>
      </c>
      <c r="S5" s="71">
        <f t="shared" si="0"/>
        <v>1</v>
      </c>
      <c r="T5" s="71">
        <f t="shared" si="0"/>
        <v>2</v>
      </c>
      <c r="U5" s="71"/>
      <c r="V5" s="145">
        <f t="shared" si="0"/>
        <v>5</v>
      </c>
      <c r="W5" s="71">
        <f t="shared" si="0"/>
        <v>0</v>
      </c>
      <c r="X5" s="71">
        <f t="shared" si="0"/>
        <v>0</v>
      </c>
      <c r="Y5" s="71">
        <f t="shared" si="0"/>
        <v>0</v>
      </c>
      <c r="Z5" s="71"/>
      <c r="AA5" s="89">
        <f t="shared" si="0"/>
        <v>0</v>
      </c>
      <c r="AB5" s="84"/>
      <c r="AC5" s="81"/>
      <c r="AD5" s="138"/>
    </row>
    <row r="6" spans="1:30" s="15" customFormat="1" ht="15" customHeight="1">
      <c r="A6" s="16" t="s">
        <v>9</v>
      </c>
      <c r="B6" s="17"/>
      <c r="C6" s="18" t="s">
        <v>19</v>
      </c>
      <c r="D6" s="50" t="s">
        <v>20</v>
      </c>
      <c r="E6" s="19" t="s">
        <v>21</v>
      </c>
      <c r="F6" s="13">
        <f>SUM(H6:J6)+SUM(M6:O6)+SUM(R6:T6)+SUM(W6:Y6)</f>
        <v>4</v>
      </c>
      <c r="G6" s="14">
        <f>L6+Q6+V6+AA6</f>
        <v>5</v>
      </c>
      <c r="H6" s="27"/>
      <c r="I6" s="20"/>
      <c r="J6" s="20"/>
      <c r="K6" s="20"/>
      <c r="L6" s="21"/>
      <c r="M6" s="27">
        <v>1</v>
      </c>
      <c r="N6" s="20">
        <v>1</v>
      </c>
      <c r="O6" s="20">
        <v>2</v>
      </c>
      <c r="P6" s="20" t="s">
        <v>22</v>
      </c>
      <c r="Q6" s="172">
        <v>5</v>
      </c>
      <c r="R6" s="146"/>
      <c r="S6" s="23"/>
      <c r="T6" s="23"/>
      <c r="U6" s="23"/>
      <c r="V6" s="147"/>
      <c r="W6" s="177"/>
      <c r="X6" s="23"/>
      <c r="Y6" s="23"/>
      <c r="Z6" s="23"/>
      <c r="AA6" s="24"/>
      <c r="AC6" s="137"/>
      <c r="AD6" s="136" t="s">
        <v>23</v>
      </c>
    </row>
    <row r="7" spans="1:30" s="15" customFormat="1" ht="15" customHeight="1">
      <c r="A7" s="16" t="s">
        <v>10</v>
      </c>
      <c r="B7" s="17"/>
      <c r="C7" s="18" t="s">
        <v>24</v>
      </c>
      <c r="D7" s="50" t="s">
        <v>25</v>
      </c>
      <c r="E7" s="19" t="s">
        <v>26</v>
      </c>
      <c r="F7" s="13">
        <f t="shared" ref="F7:F41" si="1">SUM(H7:J7)+SUM(M7:O7)+SUM(R7:T7)+SUM(W7:Y7)</f>
        <v>4</v>
      </c>
      <c r="G7" s="14">
        <f t="shared" ref="G7:G41" si="2">L7+Q7+V7+AA7</f>
        <v>5</v>
      </c>
      <c r="H7" s="90"/>
      <c r="I7" s="25"/>
      <c r="J7" s="25"/>
      <c r="K7" s="25"/>
      <c r="L7" s="26"/>
      <c r="M7" s="22">
        <v>2</v>
      </c>
      <c r="N7" s="23">
        <v>2</v>
      </c>
      <c r="O7" s="23">
        <v>0</v>
      </c>
      <c r="P7" s="23" t="s">
        <v>22</v>
      </c>
      <c r="Q7" s="173">
        <v>5</v>
      </c>
      <c r="R7" s="148"/>
      <c r="S7" s="20"/>
      <c r="T7" s="20"/>
      <c r="U7" s="20"/>
      <c r="V7" s="149"/>
      <c r="W7" s="28"/>
      <c r="X7" s="29"/>
      <c r="Y7" s="29"/>
      <c r="Z7" s="29"/>
      <c r="AA7" s="30"/>
      <c r="AC7" s="29"/>
      <c r="AD7" s="97"/>
    </row>
    <row r="8" spans="1:30" s="15" customFormat="1" ht="15" customHeight="1">
      <c r="A8" s="16" t="s">
        <v>11</v>
      </c>
      <c r="B8" s="17"/>
      <c r="C8" s="18" t="s">
        <v>27</v>
      </c>
      <c r="D8" s="19" t="s">
        <v>28</v>
      </c>
      <c r="E8" s="19" t="s">
        <v>26</v>
      </c>
      <c r="F8" s="13">
        <f t="shared" si="1"/>
        <v>3</v>
      </c>
      <c r="G8" s="14">
        <f t="shared" si="2"/>
        <v>4</v>
      </c>
      <c r="H8" s="22"/>
      <c r="I8" s="23"/>
      <c r="J8" s="23"/>
      <c r="K8" s="23"/>
      <c r="L8" s="24"/>
      <c r="M8" s="22">
        <v>2</v>
      </c>
      <c r="N8" s="23">
        <v>1</v>
      </c>
      <c r="O8" s="23">
        <v>0</v>
      </c>
      <c r="P8" s="23" t="s">
        <v>22</v>
      </c>
      <c r="Q8" s="173">
        <v>4</v>
      </c>
      <c r="R8" s="146"/>
      <c r="S8" s="23"/>
      <c r="T8" s="23"/>
      <c r="U8" s="23"/>
      <c r="V8" s="147"/>
      <c r="W8" s="177"/>
      <c r="X8" s="23"/>
      <c r="Y8" s="23"/>
      <c r="Z8" s="23"/>
      <c r="AA8" s="24"/>
      <c r="AC8" s="29"/>
      <c r="AD8" s="94"/>
    </row>
    <row r="9" spans="1:30" s="15" customFormat="1" ht="15" customHeight="1">
      <c r="A9" s="31" t="s">
        <v>12</v>
      </c>
      <c r="B9" s="17"/>
      <c r="C9" s="18" t="s">
        <v>29</v>
      </c>
      <c r="D9" s="50" t="s">
        <v>20</v>
      </c>
      <c r="E9" s="32" t="s">
        <v>21</v>
      </c>
      <c r="F9" s="13">
        <f t="shared" si="1"/>
        <v>4</v>
      </c>
      <c r="G9" s="14">
        <f t="shared" si="2"/>
        <v>5</v>
      </c>
      <c r="H9" s="13"/>
      <c r="I9" s="33"/>
      <c r="J9" s="33"/>
      <c r="K9" s="33"/>
      <c r="L9" s="34"/>
      <c r="M9" s="13"/>
      <c r="N9" s="33"/>
      <c r="O9" s="33"/>
      <c r="P9" s="33"/>
      <c r="Q9" s="14"/>
      <c r="R9" s="150">
        <v>1</v>
      </c>
      <c r="S9" s="33">
        <v>1</v>
      </c>
      <c r="T9" s="33">
        <v>2</v>
      </c>
      <c r="U9" s="33" t="s">
        <v>22</v>
      </c>
      <c r="V9" s="151">
        <v>5</v>
      </c>
      <c r="W9" s="178"/>
      <c r="X9" s="35"/>
      <c r="Y9" s="35"/>
      <c r="Z9" s="35"/>
      <c r="AA9" s="36"/>
      <c r="AC9" s="16"/>
      <c r="AD9" s="94" t="s">
        <v>30</v>
      </c>
    </row>
    <row r="10" spans="1:30" s="85" customFormat="1" ht="15" customHeight="1">
      <c r="A10" s="72"/>
      <c r="B10" s="73"/>
      <c r="C10" s="74" t="s">
        <v>31</v>
      </c>
      <c r="D10" s="75"/>
      <c r="E10" s="75"/>
      <c r="F10" s="81">
        <f>SUM(F11:F15)</f>
        <v>21</v>
      </c>
      <c r="G10" s="83">
        <f>SUM(G11:G15)</f>
        <v>24</v>
      </c>
      <c r="H10" s="72">
        <f>SUM(H11:H15)</f>
        <v>9</v>
      </c>
      <c r="I10" s="76">
        <f t="shared" ref="I10:AA10" si="3">SUM(I11:I15)</f>
        <v>2</v>
      </c>
      <c r="J10" s="76">
        <f t="shared" si="3"/>
        <v>6</v>
      </c>
      <c r="K10" s="76"/>
      <c r="L10" s="91">
        <f t="shared" si="3"/>
        <v>19</v>
      </c>
      <c r="M10" s="72">
        <f t="shared" si="3"/>
        <v>2</v>
      </c>
      <c r="N10" s="76">
        <f t="shared" si="3"/>
        <v>0</v>
      </c>
      <c r="O10" s="76">
        <f t="shared" si="3"/>
        <v>2</v>
      </c>
      <c r="P10" s="76"/>
      <c r="Q10" s="174">
        <f t="shared" si="3"/>
        <v>5</v>
      </c>
      <c r="R10" s="152">
        <f t="shared" si="3"/>
        <v>0</v>
      </c>
      <c r="S10" s="76">
        <f t="shared" si="3"/>
        <v>0</v>
      </c>
      <c r="T10" s="76">
        <f t="shared" si="3"/>
        <v>0</v>
      </c>
      <c r="U10" s="76"/>
      <c r="V10" s="153">
        <f t="shared" si="3"/>
        <v>0</v>
      </c>
      <c r="W10" s="76">
        <f t="shared" si="3"/>
        <v>0</v>
      </c>
      <c r="X10" s="76">
        <f t="shared" si="3"/>
        <v>0</v>
      </c>
      <c r="Y10" s="76">
        <f t="shared" si="3"/>
        <v>0</v>
      </c>
      <c r="Z10" s="76"/>
      <c r="AA10" s="91">
        <f t="shared" si="3"/>
        <v>0</v>
      </c>
      <c r="AB10" s="84"/>
      <c r="AC10" s="72"/>
      <c r="AD10" s="96"/>
    </row>
    <row r="11" spans="1:30" s="15" customFormat="1" ht="15" customHeight="1">
      <c r="A11" s="16" t="s">
        <v>32</v>
      </c>
      <c r="B11" s="17"/>
      <c r="C11" s="18" t="s">
        <v>33</v>
      </c>
      <c r="D11" s="19" t="s">
        <v>34</v>
      </c>
      <c r="E11" s="19" t="s">
        <v>21</v>
      </c>
      <c r="F11" s="13">
        <f t="shared" si="1"/>
        <v>5</v>
      </c>
      <c r="G11" s="14">
        <f t="shared" si="2"/>
        <v>5</v>
      </c>
      <c r="H11" s="22">
        <v>3</v>
      </c>
      <c r="I11" s="23">
        <v>0</v>
      </c>
      <c r="J11" s="23">
        <v>2</v>
      </c>
      <c r="K11" s="23" t="s">
        <v>22</v>
      </c>
      <c r="L11" s="24">
        <v>5</v>
      </c>
      <c r="M11" s="22"/>
      <c r="N11" s="23"/>
      <c r="O11" s="23"/>
      <c r="P11" s="23"/>
      <c r="Q11" s="173"/>
      <c r="R11" s="146"/>
      <c r="S11" s="23"/>
      <c r="T11" s="23"/>
      <c r="U11" s="23"/>
      <c r="V11" s="147"/>
      <c r="W11" s="177"/>
      <c r="X11" s="23"/>
      <c r="Y11" s="23"/>
      <c r="Z11" s="23"/>
      <c r="AA11" s="24"/>
      <c r="AC11" s="29"/>
      <c r="AD11" s="94"/>
    </row>
    <row r="12" spans="1:30" s="15" customFormat="1" ht="15" customHeight="1">
      <c r="A12" s="31" t="s">
        <v>35</v>
      </c>
      <c r="B12" s="17"/>
      <c r="C12" s="18" t="s">
        <v>36</v>
      </c>
      <c r="D12" s="32" t="s">
        <v>37</v>
      </c>
      <c r="E12" s="32" t="s">
        <v>38</v>
      </c>
      <c r="F12" s="13">
        <f t="shared" si="1"/>
        <v>4</v>
      </c>
      <c r="G12" s="14">
        <f t="shared" si="2"/>
        <v>4</v>
      </c>
      <c r="H12" s="13">
        <v>2</v>
      </c>
      <c r="I12" s="33">
        <v>0</v>
      </c>
      <c r="J12" s="33">
        <v>2</v>
      </c>
      <c r="K12" s="33" t="s">
        <v>22</v>
      </c>
      <c r="L12" s="34">
        <v>4</v>
      </c>
      <c r="M12" s="13"/>
      <c r="N12" s="33"/>
      <c r="O12" s="33"/>
      <c r="P12" s="33"/>
      <c r="Q12" s="14"/>
      <c r="R12" s="154"/>
      <c r="S12" s="35"/>
      <c r="T12" s="35"/>
      <c r="U12" s="35"/>
      <c r="V12" s="155"/>
      <c r="W12" s="178"/>
      <c r="X12" s="35"/>
      <c r="Y12" s="35"/>
      <c r="Z12" s="35"/>
      <c r="AA12" s="36"/>
      <c r="AC12" s="16"/>
      <c r="AD12" s="94"/>
    </row>
    <row r="13" spans="1:30" s="15" customFormat="1" ht="15" customHeight="1">
      <c r="A13" s="16" t="s">
        <v>39</v>
      </c>
      <c r="B13" s="17"/>
      <c r="C13" s="18" t="s">
        <v>40</v>
      </c>
      <c r="D13" s="19" t="s">
        <v>41</v>
      </c>
      <c r="E13" s="19" t="s">
        <v>42</v>
      </c>
      <c r="F13" s="13">
        <f t="shared" si="1"/>
        <v>4</v>
      </c>
      <c r="G13" s="14">
        <f t="shared" si="2"/>
        <v>5</v>
      </c>
      <c r="H13" s="27">
        <v>2</v>
      </c>
      <c r="I13" s="20">
        <v>2</v>
      </c>
      <c r="J13" s="20">
        <v>0</v>
      </c>
      <c r="K13" s="20" t="s">
        <v>43</v>
      </c>
      <c r="L13" s="21">
        <v>5</v>
      </c>
      <c r="M13" s="27"/>
      <c r="N13" s="20"/>
      <c r="O13" s="20"/>
      <c r="P13" s="20"/>
      <c r="Q13" s="172"/>
      <c r="R13" s="146"/>
      <c r="S13" s="23"/>
      <c r="T13" s="23"/>
      <c r="U13" s="23"/>
      <c r="V13" s="147"/>
      <c r="W13" s="177"/>
      <c r="X13" s="23"/>
      <c r="Y13" s="23"/>
      <c r="Z13" s="23"/>
      <c r="AA13" s="24"/>
      <c r="AC13" s="16"/>
      <c r="AD13" s="94"/>
    </row>
    <row r="14" spans="1:30" s="15" customFormat="1" ht="15" customHeight="1">
      <c r="A14" s="16" t="s">
        <v>44</v>
      </c>
      <c r="B14" s="17"/>
      <c r="C14" s="18" t="s">
        <v>45</v>
      </c>
      <c r="D14" s="19" t="s">
        <v>46</v>
      </c>
      <c r="E14" s="19" t="s">
        <v>42</v>
      </c>
      <c r="F14" s="13">
        <f t="shared" si="1"/>
        <v>4</v>
      </c>
      <c r="G14" s="14">
        <f t="shared" si="2"/>
        <v>5</v>
      </c>
      <c r="H14" s="22">
        <v>2</v>
      </c>
      <c r="I14" s="23">
        <v>0</v>
      </c>
      <c r="J14" s="23">
        <v>2</v>
      </c>
      <c r="K14" s="23" t="s">
        <v>22</v>
      </c>
      <c r="L14" s="24">
        <v>5</v>
      </c>
      <c r="M14" s="27"/>
      <c r="N14" s="20"/>
      <c r="O14" s="20"/>
      <c r="P14" s="20"/>
      <c r="Q14" s="172"/>
      <c r="R14" s="146"/>
      <c r="S14" s="23"/>
      <c r="T14" s="23"/>
      <c r="U14" s="23"/>
      <c r="V14" s="147"/>
      <c r="W14" s="179"/>
      <c r="X14" s="20"/>
      <c r="Y14" s="20"/>
      <c r="Z14" s="20"/>
      <c r="AA14" s="21"/>
      <c r="AC14" s="16"/>
      <c r="AD14" s="99"/>
    </row>
    <row r="15" spans="1:30" s="15" customFormat="1" ht="15" customHeight="1">
      <c r="A15" s="16" t="s">
        <v>47</v>
      </c>
      <c r="B15" s="17"/>
      <c r="C15" s="18" t="s">
        <v>48</v>
      </c>
      <c r="D15" s="19" t="s">
        <v>49</v>
      </c>
      <c r="E15" s="19" t="s">
        <v>38</v>
      </c>
      <c r="F15" s="13">
        <f t="shared" si="1"/>
        <v>4</v>
      </c>
      <c r="G15" s="14">
        <f t="shared" si="2"/>
        <v>5</v>
      </c>
      <c r="H15" s="27"/>
      <c r="I15" s="20"/>
      <c r="J15" s="20"/>
      <c r="K15" s="20"/>
      <c r="L15" s="21"/>
      <c r="M15" s="22">
        <v>2</v>
      </c>
      <c r="N15" s="23">
        <v>0</v>
      </c>
      <c r="O15" s="23">
        <v>2</v>
      </c>
      <c r="P15" s="23" t="s">
        <v>43</v>
      </c>
      <c r="Q15" s="173">
        <v>5</v>
      </c>
      <c r="R15" s="148"/>
      <c r="S15" s="20"/>
      <c r="T15" s="20"/>
      <c r="U15" s="20"/>
      <c r="V15" s="149"/>
      <c r="W15" s="177"/>
      <c r="X15" s="23"/>
      <c r="Y15" s="23"/>
      <c r="Z15" s="23"/>
      <c r="AA15" s="24"/>
      <c r="AC15" s="16"/>
      <c r="AD15" s="94" t="s">
        <v>50</v>
      </c>
    </row>
    <row r="16" spans="1:30" s="85" customFormat="1" ht="15" customHeight="1">
      <c r="A16" s="72"/>
      <c r="B16" s="73"/>
      <c r="C16" s="79" t="s">
        <v>51</v>
      </c>
      <c r="D16" s="80"/>
      <c r="E16" s="80"/>
      <c r="F16" s="81">
        <f>SUM(F17:F25)</f>
        <v>37</v>
      </c>
      <c r="G16" s="83">
        <f>SUM(G17:G25)</f>
        <v>45</v>
      </c>
      <c r="H16" s="72">
        <f>SUM(H17:H25)</f>
        <v>4</v>
      </c>
      <c r="I16" s="76">
        <f t="shared" ref="I16:V16" si="4">SUM(I17:I25)</f>
        <v>0</v>
      </c>
      <c r="J16" s="76">
        <f t="shared" si="4"/>
        <v>5</v>
      </c>
      <c r="K16" s="76"/>
      <c r="L16" s="91">
        <f t="shared" si="4"/>
        <v>10</v>
      </c>
      <c r="M16" s="72">
        <f t="shared" si="4"/>
        <v>4</v>
      </c>
      <c r="N16" s="76">
        <f t="shared" si="4"/>
        <v>0</v>
      </c>
      <c r="O16" s="76">
        <f t="shared" si="4"/>
        <v>4</v>
      </c>
      <c r="P16" s="76"/>
      <c r="Q16" s="174">
        <f t="shared" si="4"/>
        <v>10</v>
      </c>
      <c r="R16" s="152">
        <f t="shared" si="4"/>
        <v>5</v>
      </c>
      <c r="S16" s="76">
        <f t="shared" si="4"/>
        <v>1</v>
      </c>
      <c r="T16" s="76">
        <f t="shared" si="4"/>
        <v>6</v>
      </c>
      <c r="U16" s="76"/>
      <c r="V16" s="153">
        <f t="shared" si="4"/>
        <v>15</v>
      </c>
      <c r="W16" s="76">
        <f>SUM(W17:W25)</f>
        <v>4</v>
      </c>
      <c r="X16" s="76">
        <f>SUM(X17:X25)</f>
        <v>0</v>
      </c>
      <c r="Y16" s="76">
        <f>SUM(Y17:Y25)</f>
        <v>4</v>
      </c>
      <c r="Z16" s="76"/>
      <c r="AA16" s="91">
        <f>SUM(AA17:AA25)</f>
        <v>10</v>
      </c>
      <c r="AB16" s="84"/>
      <c r="AC16" s="72"/>
      <c r="AD16" s="96"/>
    </row>
    <row r="17" spans="1:30" s="15" customFormat="1" ht="15" customHeight="1">
      <c r="A17" s="16" t="s">
        <v>52</v>
      </c>
      <c r="B17" s="17"/>
      <c r="C17" s="94" t="s">
        <v>50</v>
      </c>
      <c r="D17" s="19" t="s">
        <v>49</v>
      </c>
      <c r="E17" s="19" t="s">
        <v>38</v>
      </c>
      <c r="F17" s="13">
        <f t="shared" si="1"/>
        <v>4</v>
      </c>
      <c r="G17" s="14">
        <f t="shared" si="2"/>
        <v>5</v>
      </c>
      <c r="H17" s="90">
        <v>2</v>
      </c>
      <c r="I17" s="25">
        <v>0</v>
      </c>
      <c r="J17" s="25">
        <v>2</v>
      </c>
      <c r="K17" s="25" t="s">
        <v>43</v>
      </c>
      <c r="L17" s="26">
        <v>5</v>
      </c>
      <c r="M17" s="22"/>
      <c r="N17" s="23"/>
      <c r="O17" s="23"/>
      <c r="P17" s="23"/>
      <c r="Q17" s="173"/>
      <c r="R17" s="148"/>
      <c r="S17" s="20"/>
      <c r="T17" s="20"/>
      <c r="U17" s="20"/>
      <c r="V17" s="149"/>
      <c r="W17" s="28"/>
      <c r="X17" s="29"/>
      <c r="Y17" s="29"/>
      <c r="Z17" s="29"/>
      <c r="AA17" s="30"/>
      <c r="AC17" s="29"/>
      <c r="AD17" s="94"/>
    </row>
    <row r="18" spans="1:30" s="15" customFormat="1" ht="15" customHeight="1">
      <c r="A18" s="16" t="s">
        <v>53</v>
      </c>
      <c r="B18" s="17"/>
      <c r="C18" s="18" t="s">
        <v>54</v>
      </c>
      <c r="D18" s="19" t="s">
        <v>55</v>
      </c>
      <c r="E18" s="19" t="s">
        <v>38</v>
      </c>
      <c r="F18" s="13">
        <f t="shared" si="1"/>
        <v>5</v>
      </c>
      <c r="G18" s="14">
        <f t="shared" si="2"/>
        <v>5</v>
      </c>
      <c r="H18" s="90">
        <v>2</v>
      </c>
      <c r="I18" s="25">
        <v>0</v>
      </c>
      <c r="J18" s="25">
        <v>3</v>
      </c>
      <c r="K18" s="25" t="s">
        <v>22</v>
      </c>
      <c r="L18" s="26">
        <v>5</v>
      </c>
      <c r="M18" s="90"/>
      <c r="N18" s="25"/>
      <c r="O18" s="25"/>
      <c r="P18" s="25"/>
      <c r="Q18" s="175"/>
      <c r="R18" s="156"/>
      <c r="S18" s="25"/>
      <c r="T18" s="25"/>
      <c r="U18" s="25"/>
      <c r="V18" s="157"/>
      <c r="W18" s="180"/>
      <c r="X18" s="25"/>
      <c r="Y18" s="25"/>
      <c r="Z18" s="25"/>
      <c r="AA18" s="26"/>
      <c r="AC18" s="29"/>
      <c r="AD18" s="94"/>
    </row>
    <row r="19" spans="1:30" s="15" customFormat="1" ht="15" customHeight="1">
      <c r="A19" s="16" t="s">
        <v>56</v>
      </c>
      <c r="B19" s="17"/>
      <c r="C19" s="18" t="s">
        <v>57</v>
      </c>
      <c r="D19" s="19" t="s">
        <v>37</v>
      </c>
      <c r="E19" s="19" t="s">
        <v>38</v>
      </c>
      <c r="F19" s="13">
        <f t="shared" si="1"/>
        <v>4</v>
      </c>
      <c r="G19" s="14">
        <f t="shared" si="2"/>
        <v>5</v>
      </c>
      <c r="H19" s="22"/>
      <c r="I19" s="23"/>
      <c r="J19" s="23"/>
      <c r="K19" s="23"/>
      <c r="L19" s="24"/>
      <c r="M19" s="27">
        <v>2</v>
      </c>
      <c r="N19" s="20">
        <v>0</v>
      </c>
      <c r="O19" s="20">
        <v>2</v>
      </c>
      <c r="P19" s="20" t="s">
        <v>43</v>
      </c>
      <c r="Q19" s="172">
        <v>5</v>
      </c>
      <c r="R19" s="148"/>
      <c r="S19" s="20"/>
      <c r="T19" s="20"/>
      <c r="U19" s="20"/>
      <c r="V19" s="149"/>
      <c r="W19" s="179"/>
      <c r="X19" s="20"/>
      <c r="Y19" s="20"/>
      <c r="Z19" s="20"/>
      <c r="AA19" s="21"/>
      <c r="AC19" s="29"/>
      <c r="AD19" s="94" t="s">
        <v>50</v>
      </c>
    </row>
    <row r="20" spans="1:30" s="15" customFormat="1" ht="15" customHeight="1">
      <c r="A20" s="16" t="s">
        <v>58</v>
      </c>
      <c r="B20" s="17"/>
      <c r="C20" s="18" t="s">
        <v>59</v>
      </c>
      <c r="D20" s="50" t="s">
        <v>25</v>
      </c>
      <c r="E20" s="19" t="s">
        <v>42</v>
      </c>
      <c r="F20" s="13">
        <f t="shared" si="1"/>
        <v>4</v>
      </c>
      <c r="G20" s="14">
        <f t="shared" si="2"/>
        <v>5</v>
      </c>
      <c r="H20" s="22"/>
      <c r="I20" s="23"/>
      <c r="J20" s="23"/>
      <c r="K20" s="23"/>
      <c r="L20" s="24"/>
      <c r="M20" s="27"/>
      <c r="N20" s="20"/>
      <c r="O20" s="20"/>
      <c r="P20" s="20"/>
      <c r="Q20" s="173"/>
      <c r="R20" s="148">
        <v>2</v>
      </c>
      <c r="S20" s="20">
        <v>0</v>
      </c>
      <c r="T20" s="20">
        <v>2</v>
      </c>
      <c r="U20" s="20" t="s">
        <v>22</v>
      </c>
      <c r="V20" s="147">
        <v>5</v>
      </c>
      <c r="W20" s="179"/>
      <c r="X20" s="20"/>
      <c r="Y20" s="20"/>
      <c r="Z20" s="20"/>
      <c r="AA20" s="24"/>
      <c r="AC20" s="16"/>
      <c r="AD20" s="94" t="s">
        <v>30</v>
      </c>
    </row>
    <row r="21" spans="1:30" s="15" customFormat="1" ht="15" customHeight="1">
      <c r="A21" s="16" t="s">
        <v>60</v>
      </c>
      <c r="B21" s="37"/>
      <c r="C21" s="18" t="s">
        <v>61</v>
      </c>
      <c r="D21" s="40" t="s">
        <v>49</v>
      </c>
      <c r="E21" s="40" t="s">
        <v>38</v>
      </c>
      <c r="F21" s="13">
        <f t="shared" si="1"/>
        <v>4</v>
      </c>
      <c r="G21" s="14">
        <f t="shared" si="2"/>
        <v>5</v>
      </c>
      <c r="H21" s="22"/>
      <c r="I21" s="23"/>
      <c r="J21" s="23"/>
      <c r="K21" s="23"/>
      <c r="L21" s="24"/>
      <c r="M21" s="22"/>
      <c r="N21" s="23"/>
      <c r="O21" s="23"/>
      <c r="P21" s="23"/>
      <c r="Q21" s="173"/>
      <c r="R21" s="158">
        <v>1</v>
      </c>
      <c r="S21" s="38">
        <v>1</v>
      </c>
      <c r="T21" s="38">
        <v>2</v>
      </c>
      <c r="U21" s="38" t="s">
        <v>43</v>
      </c>
      <c r="V21" s="159">
        <v>5</v>
      </c>
      <c r="W21" s="177"/>
      <c r="X21" s="23"/>
      <c r="Y21" s="23"/>
      <c r="Z21" s="23"/>
      <c r="AA21" s="24"/>
      <c r="AB21" s="28"/>
      <c r="AC21" s="28"/>
      <c r="AD21" s="95" t="s">
        <v>54</v>
      </c>
    </row>
    <row r="22" spans="1:30" s="15" customFormat="1" ht="15" customHeight="1">
      <c r="A22" s="16" t="s">
        <v>62</v>
      </c>
      <c r="B22" s="17"/>
      <c r="C22" s="18" t="s">
        <v>63</v>
      </c>
      <c r="D22" s="18"/>
      <c r="E22" s="19"/>
      <c r="F22" s="13">
        <f t="shared" si="1"/>
        <v>4</v>
      </c>
      <c r="G22" s="14">
        <f t="shared" si="2"/>
        <v>5</v>
      </c>
      <c r="H22" s="22"/>
      <c r="I22" s="23"/>
      <c r="J22" s="23"/>
      <c r="K22" s="23"/>
      <c r="L22" s="24"/>
      <c r="M22" s="22">
        <v>2</v>
      </c>
      <c r="N22" s="23">
        <v>0</v>
      </c>
      <c r="O22" s="23">
        <v>2</v>
      </c>
      <c r="P22" s="23" t="s">
        <v>43</v>
      </c>
      <c r="Q22" s="173">
        <v>5</v>
      </c>
      <c r="R22" s="146"/>
      <c r="S22" s="23"/>
      <c r="T22" s="23"/>
      <c r="U22" s="23"/>
      <c r="V22" s="147"/>
      <c r="W22" s="177"/>
      <c r="X22" s="23"/>
      <c r="Y22" s="23"/>
      <c r="Z22" s="23"/>
      <c r="AA22" s="24"/>
      <c r="AC22" s="16"/>
      <c r="AD22" s="94"/>
    </row>
    <row r="23" spans="1:30" s="15" customFormat="1" ht="15" customHeight="1">
      <c r="A23" s="16" t="s">
        <v>64</v>
      </c>
      <c r="B23" s="17"/>
      <c r="C23" s="18" t="s">
        <v>65</v>
      </c>
      <c r="D23" s="19"/>
      <c r="E23" s="19"/>
      <c r="F23" s="13">
        <f t="shared" si="1"/>
        <v>4</v>
      </c>
      <c r="G23" s="14">
        <f t="shared" si="2"/>
        <v>5</v>
      </c>
      <c r="H23" s="22"/>
      <c r="I23" s="23"/>
      <c r="J23" s="23"/>
      <c r="K23" s="23"/>
      <c r="L23" s="24"/>
      <c r="M23" s="22"/>
      <c r="N23" s="23"/>
      <c r="O23" s="23"/>
      <c r="P23" s="23"/>
      <c r="Q23" s="173"/>
      <c r="R23" s="146">
        <v>2</v>
      </c>
      <c r="S23" s="23">
        <v>0</v>
      </c>
      <c r="T23" s="23">
        <v>2</v>
      </c>
      <c r="U23" s="23" t="s">
        <v>22</v>
      </c>
      <c r="V23" s="147">
        <v>5</v>
      </c>
      <c r="W23" s="139"/>
      <c r="X23" s="140"/>
      <c r="Y23" s="140"/>
      <c r="Z23" s="140"/>
      <c r="AA23" s="141"/>
      <c r="AC23" s="16"/>
      <c r="AD23" s="94"/>
    </row>
    <row r="24" spans="1:30" s="15" customFormat="1" ht="15" customHeight="1">
      <c r="A24" s="16" t="s">
        <v>66</v>
      </c>
      <c r="B24" s="17"/>
      <c r="C24" s="18" t="s">
        <v>67</v>
      </c>
      <c r="D24" s="19"/>
      <c r="E24" s="19"/>
      <c r="F24" s="13">
        <f t="shared" si="1"/>
        <v>4</v>
      </c>
      <c r="G24" s="14">
        <f t="shared" si="2"/>
        <v>4</v>
      </c>
      <c r="H24" s="22"/>
      <c r="I24" s="23"/>
      <c r="J24" s="23"/>
      <c r="K24" s="23"/>
      <c r="L24" s="24"/>
      <c r="M24" s="22"/>
      <c r="N24" s="23"/>
      <c r="O24" s="23"/>
      <c r="P24" s="23"/>
      <c r="Q24" s="173"/>
      <c r="R24" s="146"/>
      <c r="S24" s="23"/>
      <c r="T24" s="23"/>
      <c r="U24" s="23"/>
      <c r="V24" s="147"/>
      <c r="W24" s="177">
        <v>2</v>
      </c>
      <c r="X24" s="23">
        <v>0</v>
      </c>
      <c r="Y24" s="23">
        <v>2</v>
      </c>
      <c r="Z24" s="20" t="s">
        <v>43</v>
      </c>
      <c r="AA24" s="24">
        <v>4</v>
      </c>
      <c r="AC24" s="16"/>
      <c r="AD24" s="94"/>
    </row>
    <row r="25" spans="1:30" s="15" customFormat="1" ht="15" customHeight="1">
      <c r="A25" s="16" t="s">
        <v>68</v>
      </c>
      <c r="B25" s="37"/>
      <c r="C25" s="39" t="s">
        <v>69</v>
      </c>
      <c r="D25" s="19"/>
      <c r="E25" s="19"/>
      <c r="F25" s="13">
        <f t="shared" si="1"/>
        <v>4</v>
      </c>
      <c r="G25" s="14">
        <f t="shared" si="2"/>
        <v>6</v>
      </c>
      <c r="H25" s="22"/>
      <c r="I25" s="23"/>
      <c r="J25" s="23"/>
      <c r="K25" s="23"/>
      <c r="L25" s="24"/>
      <c r="M25" s="22"/>
      <c r="N25" s="23"/>
      <c r="O25" s="23"/>
      <c r="P25" s="23"/>
      <c r="Q25" s="173"/>
      <c r="R25" s="160"/>
      <c r="S25" s="140"/>
      <c r="T25" s="140"/>
      <c r="U25" s="140"/>
      <c r="V25" s="161"/>
      <c r="W25" s="177">
        <v>2</v>
      </c>
      <c r="X25" s="23">
        <v>0</v>
      </c>
      <c r="Y25" s="23">
        <v>2</v>
      </c>
      <c r="Z25" s="23" t="s">
        <v>43</v>
      </c>
      <c r="AA25" s="24">
        <v>6</v>
      </c>
      <c r="AB25" s="28"/>
      <c r="AC25" s="28"/>
      <c r="AD25" s="95"/>
    </row>
    <row r="26" spans="1:30" s="85" customFormat="1" ht="15" customHeight="1">
      <c r="A26" s="72"/>
      <c r="B26" s="73"/>
      <c r="C26" s="74" t="s">
        <v>70</v>
      </c>
      <c r="D26" s="75"/>
      <c r="E26" s="75"/>
      <c r="F26" s="81"/>
      <c r="G26" s="83">
        <f>SUM(G27:G28)</f>
        <v>30</v>
      </c>
      <c r="H26" s="72">
        <f>SUM(H27:H28)</f>
        <v>0</v>
      </c>
      <c r="I26" s="76">
        <f t="shared" ref="I26:AA26" si="5">SUM(I27:I28)</f>
        <v>0</v>
      </c>
      <c r="J26" s="76">
        <f t="shared" si="5"/>
        <v>0</v>
      </c>
      <c r="K26" s="76"/>
      <c r="L26" s="91">
        <f t="shared" si="5"/>
        <v>0</v>
      </c>
      <c r="M26" s="72">
        <f t="shared" si="5"/>
        <v>0</v>
      </c>
      <c r="N26" s="76">
        <f t="shared" si="5"/>
        <v>0</v>
      </c>
      <c r="O26" s="76">
        <f t="shared" si="5"/>
        <v>0</v>
      </c>
      <c r="P26" s="76"/>
      <c r="Q26" s="174">
        <f t="shared" si="5"/>
        <v>0</v>
      </c>
      <c r="R26" s="152">
        <f t="shared" si="5"/>
        <v>0</v>
      </c>
      <c r="S26" s="76">
        <f t="shared" si="5"/>
        <v>0</v>
      </c>
      <c r="T26" s="76">
        <f t="shared" si="5"/>
        <v>0</v>
      </c>
      <c r="U26" s="76"/>
      <c r="V26" s="153">
        <f t="shared" si="5"/>
        <v>10</v>
      </c>
      <c r="W26" s="76">
        <f t="shared" si="5"/>
        <v>0</v>
      </c>
      <c r="X26" s="76">
        <f t="shared" si="5"/>
        <v>0</v>
      </c>
      <c r="Y26" s="76">
        <f t="shared" si="5"/>
        <v>0</v>
      </c>
      <c r="Z26" s="76"/>
      <c r="AA26" s="91">
        <f t="shared" si="5"/>
        <v>20</v>
      </c>
      <c r="AB26" s="84"/>
      <c r="AC26" s="72"/>
      <c r="AD26" s="96"/>
    </row>
    <row r="27" spans="1:30" s="15" customFormat="1" ht="15" customHeight="1">
      <c r="A27" s="16" t="s">
        <v>71</v>
      </c>
      <c r="B27" s="17"/>
      <c r="C27" s="18" t="s">
        <v>72</v>
      </c>
      <c r="D27" s="19"/>
      <c r="E27" s="19"/>
      <c r="F27" s="13"/>
      <c r="G27" s="14">
        <f t="shared" si="2"/>
        <v>10</v>
      </c>
      <c r="H27" s="22"/>
      <c r="I27" s="23"/>
      <c r="J27" s="23"/>
      <c r="K27" s="23"/>
      <c r="L27" s="24"/>
      <c r="M27" s="22"/>
      <c r="N27" s="23"/>
      <c r="O27" s="23"/>
      <c r="P27" s="23"/>
      <c r="Q27" s="173"/>
      <c r="R27" s="146"/>
      <c r="S27" s="23"/>
      <c r="T27" s="23"/>
      <c r="U27" s="23" t="s">
        <v>43</v>
      </c>
      <c r="V27" s="147">
        <v>10</v>
      </c>
      <c r="W27" s="177"/>
      <c r="X27" s="23"/>
      <c r="Y27" s="23"/>
      <c r="Z27" s="23"/>
      <c r="AA27" s="24"/>
      <c r="AC27" s="16"/>
      <c r="AD27" s="94"/>
    </row>
    <row r="28" spans="1:30" s="15" customFormat="1" ht="15" customHeight="1">
      <c r="A28" s="16" t="s">
        <v>73</v>
      </c>
      <c r="B28" s="17"/>
      <c r="C28" s="18" t="s">
        <v>74</v>
      </c>
      <c r="D28" s="19"/>
      <c r="E28" s="19"/>
      <c r="F28" s="59"/>
      <c r="G28" s="93">
        <f t="shared" si="2"/>
        <v>20</v>
      </c>
      <c r="H28" s="44"/>
      <c r="I28" s="42"/>
      <c r="J28" s="42"/>
      <c r="K28" s="42"/>
      <c r="L28" s="43"/>
      <c r="M28" s="44"/>
      <c r="N28" s="42"/>
      <c r="O28" s="42"/>
      <c r="P28" s="42"/>
      <c r="Q28" s="176"/>
      <c r="R28" s="162"/>
      <c r="S28" s="42"/>
      <c r="T28" s="42"/>
      <c r="U28" s="42"/>
      <c r="V28" s="163"/>
      <c r="W28" s="181"/>
      <c r="X28" s="42"/>
      <c r="Y28" s="42"/>
      <c r="Z28" s="42" t="s">
        <v>43</v>
      </c>
      <c r="AA28" s="43">
        <v>20</v>
      </c>
      <c r="AB28" s="54"/>
      <c r="AC28" s="29"/>
      <c r="AD28" s="94" t="s">
        <v>72</v>
      </c>
    </row>
    <row r="29" spans="1:30" s="85" customFormat="1" ht="15" customHeight="1">
      <c r="A29" s="72"/>
      <c r="B29" s="73"/>
      <c r="C29" s="74" t="s">
        <v>75</v>
      </c>
      <c r="D29" s="75"/>
      <c r="E29" s="75"/>
      <c r="F29" s="72">
        <f>F30</f>
        <v>1</v>
      </c>
      <c r="G29" s="78">
        <f t="shared" ref="G29:AA29" si="6">G30</f>
        <v>0</v>
      </c>
      <c r="H29" s="72">
        <f t="shared" si="6"/>
        <v>0</v>
      </c>
      <c r="I29" s="77">
        <f t="shared" si="6"/>
        <v>1</v>
      </c>
      <c r="J29" s="77">
        <f t="shared" si="6"/>
        <v>0</v>
      </c>
      <c r="K29" s="77"/>
      <c r="L29" s="78">
        <f t="shared" si="6"/>
        <v>0</v>
      </c>
      <c r="M29" s="72">
        <f t="shared" si="6"/>
        <v>0</v>
      </c>
      <c r="N29" s="77">
        <f t="shared" si="6"/>
        <v>0</v>
      </c>
      <c r="O29" s="77">
        <f t="shared" si="6"/>
        <v>0</v>
      </c>
      <c r="P29" s="77"/>
      <c r="Q29" s="86">
        <f t="shared" si="6"/>
        <v>0</v>
      </c>
      <c r="R29" s="152">
        <f t="shared" si="6"/>
        <v>0</v>
      </c>
      <c r="S29" s="77">
        <f t="shared" si="6"/>
        <v>0</v>
      </c>
      <c r="T29" s="77">
        <f t="shared" si="6"/>
        <v>0</v>
      </c>
      <c r="U29" s="77"/>
      <c r="V29" s="164">
        <f t="shared" si="6"/>
        <v>0</v>
      </c>
      <c r="W29" s="76">
        <f t="shared" si="6"/>
        <v>0</v>
      </c>
      <c r="X29" s="77">
        <f t="shared" si="6"/>
        <v>0</v>
      </c>
      <c r="Y29" s="77">
        <f t="shared" si="6"/>
        <v>0</v>
      </c>
      <c r="Z29" s="77"/>
      <c r="AA29" s="78">
        <f t="shared" si="6"/>
        <v>0</v>
      </c>
      <c r="AB29" s="84"/>
      <c r="AC29" s="72"/>
      <c r="AD29" s="96"/>
    </row>
    <row r="30" spans="1:30" s="15" customFormat="1" ht="15" customHeight="1">
      <c r="A30" s="16" t="s">
        <v>76</v>
      </c>
      <c r="B30" s="17"/>
      <c r="C30" s="18" t="s">
        <v>77</v>
      </c>
      <c r="D30" s="19" t="s">
        <v>78</v>
      </c>
      <c r="E30" s="19" t="s">
        <v>42</v>
      </c>
      <c r="F30" s="13">
        <f t="shared" si="1"/>
        <v>1</v>
      </c>
      <c r="G30" s="14">
        <f t="shared" si="2"/>
        <v>0</v>
      </c>
      <c r="H30" s="59">
        <v>0</v>
      </c>
      <c r="I30" s="57">
        <v>1</v>
      </c>
      <c r="J30" s="57">
        <v>0</v>
      </c>
      <c r="K30" s="57" t="s">
        <v>79</v>
      </c>
      <c r="L30" s="58">
        <v>0</v>
      </c>
      <c r="M30" s="59"/>
      <c r="N30" s="57"/>
      <c r="O30" s="57"/>
      <c r="P30" s="57"/>
      <c r="Q30" s="93"/>
      <c r="R30" s="165"/>
      <c r="S30" s="57"/>
      <c r="T30" s="57"/>
      <c r="U30" s="57"/>
      <c r="V30" s="166"/>
      <c r="W30" s="182"/>
      <c r="X30" s="57"/>
      <c r="Y30" s="57"/>
      <c r="Z30" s="57"/>
      <c r="AA30" s="58"/>
      <c r="AB30" s="54"/>
      <c r="AC30" s="29"/>
      <c r="AD30" s="94"/>
    </row>
    <row r="31" spans="1:30" s="85" customFormat="1" ht="15" customHeight="1">
      <c r="A31" s="72"/>
      <c r="B31" s="73"/>
      <c r="C31" s="74" t="s">
        <v>80</v>
      </c>
      <c r="D31" s="75"/>
      <c r="E31" s="75"/>
      <c r="F31" s="72">
        <f>SUM(F32:F33)</f>
        <v>2</v>
      </c>
      <c r="G31" s="78">
        <f>SUM(G32:G33)</f>
        <v>2</v>
      </c>
      <c r="H31" s="72">
        <f>SUM(H32:H33)</f>
        <v>0</v>
      </c>
      <c r="I31" s="77">
        <f t="shared" ref="I31:J31" si="7">SUM(I32:I33)</f>
        <v>1</v>
      </c>
      <c r="J31" s="77">
        <f t="shared" si="7"/>
        <v>0</v>
      </c>
      <c r="K31" s="77"/>
      <c r="L31" s="78">
        <f t="shared" ref="L31" si="8">SUM(L32:L33)</f>
        <v>1</v>
      </c>
      <c r="M31" s="72">
        <f t="shared" ref="M31:N31" si="9">SUM(M32:M33)</f>
        <v>0</v>
      </c>
      <c r="N31" s="77">
        <f t="shared" si="9"/>
        <v>1</v>
      </c>
      <c r="O31" s="77">
        <f t="shared" ref="O31" si="10">SUM(O32:O33)</f>
        <v>0</v>
      </c>
      <c r="P31" s="77"/>
      <c r="Q31" s="86">
        <f t="shared" ref="Q31" si="11">SUM(Q32:Q33)</f>
        <v>1</v>
      </c>
      <c r="R31" s="152"/>
      <c r="S31" s="77"/>
      <c r="T31" s="77"/>
      <c r="U31" s="77"/>
      <c r="V31" s="164"/>
      <c r="W31" s="76"/>
      <c r="X31" s="77"/>
      <c r="Y31" s="77"/>
      <c r="Z31" s="77"/>
      <c r="AA31" s="78"/>
      <c r="AB31" s="84"/>
      <c r="AC31" s="72"/>
      <c r="AD31" s="96"/>
    </row>
    <row r="32" spans="1:30" s="15" customFormat="1" ht="15" customHeight="1">
      <c r="A32" s="16" t="s">
        <v>81</v>
      </c>
      <c r="B32" s="17"/>
      <c r="C32" s="18" t="s">
        <v>82</v>
      </c>
      <c r="D32" s="210" t="s">
        <v>83</v>
      </c>
      <c r="E32" s="19" t="s">
        <v>84</v>
      </c>
      <c r="F32" s="13">
        <f t="shared" si="1"/>
        <v>1</v>
      </c>
      <c r="G32" s="14">
        <f t="shared" si="2"/>
        <v>1</v>
      </c>
      <c r="H32" s="13">
        <v>0</v>
      </c>
      <c r="I32" s="33">
        <v>1</v>
      </c>
      <c r="J32" s="33">
        <v>0</v>
      </c>
      <c r="K32" s="33" t="s">
        <v>43</v>
      </c>
      <c r="L32" s="34">
        <v>1</v>
      </c>
      <c r="M32" s="13"/>
      <c r="N32" s="33"/>
      <c r="O32" s="33"/>
      <c r="P32" s="33"/>
      <c r="Q32" s="14"/>
      <c r="R32" s="150"/>
      <c r="S32" s="33"/>
      <c r="T32" s="33"/>
      <c r="U32" s="33"/>
      <c r="V32" s="151"/>
      <c r="W32" s="183"/>
      <c r="X32" s="33"/>
      <c r="Y32" s="33"/>
      <c r="Z32" s="33"/>
      <c r="AA32" s="34"/>
      <c r="AB32" s="54"/>
      <c r="AC32" s="29"/>
      <c r="AD32" s="94"/>
    </row>
    <row r="33" spans="1:30" s="15" customFormat="1" ht="15" customHeight="1">
      <c r="A33" s="31" t="s">
        <v>85</v>
      </c>
      <c r="B33" s="53"/>
      <c r="C33" s="18" t="s">
        <v>86</v>
      </c>
      <c r="D33" s="210" t="s">
        <v>87</v>
      </c>
      <c r="E33" s="19" t="s">
        <v>84</v>
      </c>
      <c r="F33" s="13">
        <f t="shared" si="1"/>
        <v>1</v>
      </c>
      <c r="G33" s="14">
        <f t="shared" si="2"/>
        <v>1</v>
      </c>
      <c r="H33" s="13"/>
      <c r="I33" s="33"/>
      <c r="J33" s="33"/>
      <c r="K33" s="33"/>
      <c r="L33" s="34"/>
      <c r="M33" s="22">
        <v>0</v>
      </c>
      <c r="N33" s="23">
        <v>1</v>
      </c>
      <c r="O33" s="23">
        <v>0</v>
      </c>
      <c r="P33" s="23" t="s">
        <v>43</v>
      </c>
      <c r="Q33" s="173">
        <v>1</v>
      </c>
      <c r="R33" s="150"/>
      <c r="S33" s="33"/>
      <c r="T33" s="33"/>
      <c r="U33" s="33"/>
      <c r="V33" s="151"/>
      <c r="W33" s="182"/>
      <c r="X33" s="57"/>
      <c r="Y33" s="57"/>
      <c r="Z33" s="57"/>
      <c r="AA33" s="58"/>
      <c r="AC33" s="35"/>
      <c r="AD33" s="97"/>
    </row>
    <row r="34" spans="1:30" s="85" customFormat="1" ht="15" customHeight="1">
      <c r="A34" s="72"/>
      <c r="B34" s="73"/>
      <c r="C34" s="74" t="s">
        <v>88</v>
      </c>
      <c r="D34" s="75"/>
      <c r="E34" s="75"/>
      <c r="F34" s="81"/>
      <c r="G34" s="83"/>
      <c r="H34" s="72"/>
      <c r="I34" s="77"/>
      <c r="J34" s="77"/>
      <c r="K34" s="77"/>
      <c r="L34" s="78"/>
      <c r="M34" s="72"/>
      <c r="N34" s="77"/>
      <c r="O34" s="77"/>
      <c r="P34" s="77"/>
      <c r="Q34" s="86"/>
      <c r="R34" s="152"/>
      <c r="S34" s="77"/>
      <c r="T34" s="77"/>
      <c r="U34" s="77"/>
      <c r="V34" s="164"/>
      <c r="W34" s="76"/>
      <c r="X34" s="77"/>
      <c r="Y34" s="77"/>
      <c r="Z34" s="77"/>
      <c r="AA34" s="78"/>
      <c r="AB34" s="84"/>
      <c r="AC34" s="72"/>
      <c r="AD34" s="96"/>
    </row>
    <row r="35" spans="1:30" s="15" customFormat="1" ht="15" customHeight="1">
      <c r="A35" s="31" t="s">
        <v>89</v>
      </c>
      <c r="B35" s="53"/>
      <c r="C35" s="18" t="s">
        <v>90</v>
      </c>
      <c r="D35" s="19" t="s">
        <v>55</v>
      </c>
      <c r="E35" s="19" t="s">
        <v>38</v>
      </c>
      <c r="F35" s="13">
        <f t="shared" si="1"/>
        <v>4</v>
      </c>
      <c r="G35" s="14">
        <f t="shared" si="2"/>
        <v>4</v>
      </c>
      <c r="H35" s="13"/>
      <c r="I35" s="33"/>
      <c r="J35" s="33"/>
      <c r="K35" s="33"/>
      <c r="L35" s="34"/>
      <c r="M35" s="13"/>
      <c r="N35" s="33"/>
      <c r="O35" s="33"/>
      <c r="P35" s="33"/>
      <c r="Q35" s="14"/>
      <c r="R35" s="150"/>
      <c r="S35" s="33"/>
      <c r="T35" s="33"/>
      <c r="U35" s="33"/>
      <c r="V35" s="151"/>
      <c r="W35" s="183">
        <v>2</v>
      </c>
      <c r="X35" s="33">
        <v>0</v>
      </c>
      <c r="Y35" s="33">
        <v>2</v>
      </c>
      <c r="Z35" s="33" t="s">
        <v>43</v>
      </c>
      <c r="AA35" s="34">
        <v>4</v>
      </c>
      <c r="AC35" s="35"/>
      <c r="AD35" s="97"/>
    </row>
    <row r="36" spans="1:30" s="15" customFormat="1" ht="15" customHeight="1">
      <c r="A36" s="31" t="s">
        <v>91</v>
      </c>
      <c r="B36" s="53"/>
      <c r="C36" s="18" t="s">
        <v>92</v>
      </c>
      <c r="D36" s="19" t="s">
        <v>93</v>
      </c>
      <c r="E36" s="19" t="s">
        <v>42</v>
      </c>
      <c r="F36" s="13">
        <f t="shared" si="1"/>
        <v>3</v>
      </c>
      <c r="G36" s="14">
        <f t="shared" si="2"/>
        <v>4</v>
      </c>
      <c r="H36" s="13"/>
      <c r="I36" s="33"/>
      <c r="J36" s="33"/>
      <c r="K36" s="33"/>
      <c r="L36" s="34"/>
      <c r="M36" s="13"/>
      <c r="N36" s="33"/>
      <c r="O36" s="33"/>
      <c r="P36" s="33"/>
      <c r="Q36" s="14"/>
      <c r="R36" s="150"/>
      <c r="S36" s="33"/>
      <c r="T36" s="33"/>
      <c r="U36" s="33"/>
      <c r="V36" s="151"/>
      <c r="W36" s="183">
        <v>1</v>
      </c>
      <c r="X36" s="33">
        <v>0</v>
      </c>
      <c r="Y36" s="33">
        <v>2</v>
      </c>
      <c r="Z36" s="33" t="s">
        <v>22</v>
      </c>
      <c r="AA36" s="34">
        <v>4</v>
      </c>
      <c r="AC36" s="35"/>
      <c r="AD36" s="97"/>
    </row>
    <row r="37" spans="1:30" s="15" customFormat="1" ht="15" customHeight="1">
      <c r="A37" s="31" t="s">
        <v>94</v>
      </c>
      <c r="B37" s="53"/>
      <c r="C37" s="18" t="s">
        <v>95</v>
      </c>
      <c r="D37" s="19" t="s">
        <v>93</v>
      </c>
      <c r="E37" s="19" t="s">
        <v>42</v>
      </c>
      <c r="F37" s="13">
        <f t="shared" si="1"/>
        <v>4</v>
      </c>
      <c r="G37" s="14">
        <f t="shared" si="2"/>
        <v>4</v>
      </c>
      <c r="H37" s="13"/>
      <c r="I37" s="33"/>
      <c r="J37" s="33"/>
      <c r="K37" s="33"/>
      <c r="L37" s="34"/>
      <c r="M37" s="13"/>
      <c r="N37" s="33"/>
      <c r="O37" s="33"/>
      <c r="P37" s="33"/>
      <c r="Q37" s="14"/>
      <c r="R37" s="150"/>
      <c r="S37" s="33"/>
      <c r="T37" s="33"/>
      <c r="U37" s="33"/>
      <c r="V37" s="151"/>
      <c r="W37" s="183">
        <v>2</v>
      </c>
      <c r="X37" s="33">
        <v>0</v>
      </c>
      <c r="Y37" s="33">
        <v>2</v>
      </c>
      <c r="Z37" s="33" t="s">
        <v>22</v>
      </c>
      <c r="AA37" s="34">
        <v>4</v>
      </c>
      <c r="AC37" s="35"/>
      <c r="AD37" s="97"/>
    </row>
    <row r="38" spans="1:30" s="15" customFormat="1" ht="15" customHeight="1">
      <c r="A38" s="31" t="s">
        <v>96</v>
      </c>
      <c r="B38" s="53"/>
      <c r="C38" s="18" t="s">
        <v>97</v>
      </c>
      <c r="D38" s="19" t="s">
        <v>98</v>
      </c>
      <c r="E38" s="19" t="s">
        <v>42</v>
      </c>
      <c r="F38" s="13">
        <f t="shared" si="1"/>
        <v>2</v>
      </c>
      <c r="G38" s="14">
        <f t="shared" si="2"/>
        <v>4</v>
      </c>
      <c r="H38" s="13"/>
      <c r="I38" s="33"/>
      <c r="J38" s="33"/>
      <c r="K38" s="33"/>
      <c r="L38" s="34"/>
      <c r="M38" s="13"/>
      <c r="N38" s="33"/>
      <c r="O38" s="33"/>
      <c r="P38" s="33"/>
      <c r="Q38" s="14"/>
      <c r="R38" s="150"/>
      <c r="S38" s="33"/>
      <c r="T38" s="33"/>
      <c r="U38" s="33"/>
      <c r="V38" s="151"/>
      <c r="W38" s="183">
        <v>1</v>
      </c>
      <c r="X38" s="33">
        <v>0</v>
      </c>
      <c r="Y38" s="33">
        <v>1</v>
      </c>
      <c r="Z38" s="33" t="s">
        <v>43</v>
      </c>
      <c r="AA38" s="34">
        <v>4</v>
      </c>
      <c r="AC38" s="35"/>
      <c r="AD38" s="97"/>
    </row>
    <row r="39" spans="1:30" s="15" customFormat="1" ht="15" customHeight="1">
      <c r="A39" s="31" t="s">
        <v>99</v>
      </c>
      <c r="B39" s="53"/>
      <c r="C39" s="18" t="s">
        <v>100</v>
      </c>
      <c r="D39" s="19" t="s">
        <v>37</v>
      </c>
      <c r="E39" s="19" t="s">
        <v>38</v>
      </c>
      <c r="F39" s="13">
        <f t="shared" si="1"/>
        <v>4</v>
      </c>
      <c r="G39" s="14">
        <f t="shared" si="2"/>
        <v>5</v>
      </c>
      <c r="H39" s="13"/>
      <c r="I39" s="33"/>
      <c r="J39" s="33"/>
      <c r="K39" s="33"/>
      <c r="L39" s="34"/>
      <c r="M39" s="13"/>
      <c r="N39" s="33"/>
      <c r="O39" s="33"/>
      <c r="P39" s="33"/>
      <c r="Q39" s="14"/>
      <c r="R39" s="150"/>
      <c r="S39" s="33"/>
      <c r="T39" s="33"/>
      <c r="U39" s="33"/>
      <c r="V39" s="151"/>
      <c r="W39" s="183">
        <v>2</v>
      </c>
      <c r="X39" s="33">
        <v>0</v>
      </c>
      <c r="Y39" s="33">
        <v>2</v>
      </c>
      <c r="Z39" s="33" t="s">
        <v>22</v>
      </c>
      <c r="AA39" s="34">
        <v>5</v>
      </c>
      <c r="AC39" s="35"/>
      <c r="AD39" s="97"/>
    </row>
    <row r="40" spans="1:30" s="15" customFormat="1" ht="15" customHeight="1">
      <c r="A40" s="31" t="s">
        <v>101</v>
      </c>
      <c r="B40" s="53"/>
      <c r="C40" s="18" t="s">
        <v>102</v>
      </c>
      <c r="D40" s="19" t="s">
        <v>93</v>
      </c>
      <c r="E40" s="19" t="s">
        <v>42</v>
      </c>
      <c r="F40" s="13">
        <f t="shared" si="1"/>
        <v>4</v>
      </c>
      <c r="G40" s="14">
        <f t="shared" si="2"/>
        <v>4</v>
      </c>
      <c r="H40" s="13"/>
      <c r="I40" s="33"/>
      <c r="J40" s="33"/>
      <c r="K40" s="33"/>
      <c r="L40" s="34"/>
      <c r="M40" s="13"/>
      <c r="N40" s="33"/>
      <c r="O40" s="33"/>
      <c r="P40" s="33"/>
      <c r="Q40" s="14"/>
      <c r="R40" s="150"/>
      <c r="S40" s="33"/>
      <c r="T40" s="33"/>
      <c r="U40" s="33"/>
      <c r="V40" s="151"/>
      <c r="W40" s="183">
        <v>2</v>
      </c>
      <c r="X40" s="33">
        <v>0</v>
      </c>
      <c r="Y40" s="33">
        <v>2</v>
      </c>
      <c r="Z40" s="33" t="s">
        <v>22</v>
      </c>
      <c r="AA40" s="34">
        <v>4</v>
      </c>
      <c r="AC40" s="35"/>
      <c r="AD40" s="97"/>
    </row>
    <row r="41" spans="1:30" s="15" customFormat="1" ht="15" customHeight="1">
      <c r="A41" s="64" t="s">
        <v>103</v>
      </c>
      <c r="B41" s="65"/>
      <c r="C41" s="18" t="s">
        <v>104</v>
      </c>
      <c r="D41" s="51" t="s">
        <v>28</v>
      </c>
      <c r="E41" s="51" t="s">
        <v>26</v>
      </c>
      <c r="F41" s="68">
        <f t="shared" si="1"/>
        <v>4</v>
      </c>
      <c r="G41" s="87">
        <f t="shared" si="2"/>
        <v>5</v>
      </c>
      <c r="H41" s="68"/>
      <c r="I41" s="66"/>
      <c r="J41" s="66"/>
      <c r="K41" s="66"/>
      <c r="L41" s="67"/>
      <c r="M41" s="68"/>
      <c r="N41" s="66"/>
      <c r="O41" s="66"/>
      <c r="P41" s="66"/>
      <c r="Q41" s="87"/>
      <c r="R41" s="167"/>
      <c r="S41" s="168"/>
      <c r="T41" s="168"/>
      <c r="U41" s="168"/>
      <c r="V41" s="169"/>
      <c r="W41" s="184">
        <v>2</v>
      </c>
      <c r="X41" s="66">
        <v>2</v>
      </c>
      <c r="Y41" s="66">
        <v>0</v>
      </c>
      <c r="Z41" s="66" t="s">
        <v>22</v>
      </c>
      <c r="AA41" s="67">
        <v>5</v>
      </c>
      <c r="AB41" s="52"/>
      <c r="AC41" s="82"/>
      <c r="AD41" s="98"/>
    </row>
    <row r="42" spans="1:30" s="15" customFormat="1" ht="15" customHeight="1" thickBot="1">
      <c r="A42" s="55"/>
      <c r="B42" s="46"/>
      <c r="C42" s="60"/>
      <c r="D42" s="61"/>
      <c r="E42" s="61"/>
      <c r="F42" s="62"/>
      <c r="G42" s="62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C42" s="63"/>
      <c r="AD42" s="56"/>
    </row>
    <row r="43" spans="1:30" s="15" customFormat="1" ht="15" customHeight="1">
      <c r="A43" s="45"/>
      <c r="B43" s="45"/>
      <c r="C43" s="105" t="s">
        <v>105</v>
      </c>
      <c r="D43" s="105"/>
      <c r="E43" s="109"/>
      <c r="F43" s="110"/>
      <c r="G43" s="111"/>
      <c r="H43" s="118"/>
      <c r="I43" s="119"/>
      <c r="J43" s="119"/>
      <c r="K43" s="119">
        <f>SUM(K44:K48)</f>
        <v>8</v>
      </c>
      <c r="L43" s="120"/>
      <c r="M43" s="118"/>
      <c r="N43" s="119"/>
      <c r="O43" s="119"/>
      <c r="P43" s="119">
        <f>SUM(P44:P48)</f>
        <v>7</v>
      </c>
      <c r="Q43" s="120"/>
      <c r="R43" s="118"/>
      <c r="S43" s="119"/>
      <c r="T43" s="119"/>
      <c r="U43" s="119">
        <f>SUM(U44:U48)</f>
        <v>5</v>
      </c>
      <c r="V43" s="120"/>
      <c r="W43" s="118"/>
      <c r="X43" s="119"/>
      <c r="Y43" s="119"/>
      <c r="Z43" s="119">
        <f>SUM(Z44:Z46)</f>
        <v>3</v>
      </c>
      <c r="AA43" s="120"/>
      <c r="AB43" s="101"/>
      <c r="AC43" s="102"/>
      <c r="AD43" s="45"/>
    </row>
    <row r="44" spans="1:30" s="15" customFormat="1" ht="15" customHeight="1">
      <c r="A44" s="45"/>
      <c r="B44" s="45"/>
      <c r="C44" s="106" t="s">
        <v>106</v>
      </c>
      <c r="D44" s="106"/>
      <c r="E44" s="112"/>
      <c r="F44" s="29"/>
      <c r="G44" s="113"/>
      <c r="H44" s="22"/>
      <c r="I44" s="23"/>
      <c r="J44" s="23"/>
      <c r="K44" s="23">
        <f>COUNTIF(K6:K41,"ex")</f>
        <v>4</v>
      </c>
      <c r="L44" s="24"/>
      <c r="M44" s="22"/>
      <c r="N44" s="23"/>
      <c r="O44" s="23"/>
      <c r="P44" s="23">
        <f>COUNTIF(P6:P41,"ex")</f>
        <v>3</v>
      </c>
      <c r="Q44" s="24"/>
      <c r="R44" s="22"/>
      <c r="S44" s="23"/>
      <c r="T44" s="23"/>
      <c r="U44" s="23">
        <f>COUNTIF(U6:U41,"ex")</f>
        <v>3</v>
      </c>
      <c r="V44" s="24"/>
      <c r="W44" s="22"/>
      <c r="X44" s="23"/>
      <c r="Y44" s="23"/>
      <c r="Z44" s="23">
        <f>COUNTIF(Z6:Z33,"ex")</f>
        <v>0</v>
      </c>
      <c r="AA44" s="24"/>
      <c r="AB44" s="100"/>
      <c r="AC44" s="103"/>
      <c r="AD44" s="45"/>
    </row>
    <row r="45" spans="1:30" s="15" customFormat="1" ht="15" customHeight="1">
      <c r="A45" s="45"/>
      <c r="B45" s="45"/>
      <c r="C45" s="106" t="s">
        <v>107</v>
      </c>
      <c r="D45" s="106"/>
      <c r="E45" s="112"/>
      <c r="F45" s="29"/>
      <c r="G45" s="113"/>
      <c r="H45" s="22"/>
      <c r="I45" s="23"/>
      <c r="J45" s="23"/>
      <c r="K45" s="23">
        <f>COUNTIF(K6:K41,"m")</f>
        <v>3</v>
      </c>
      <c r="L45" s="24"/>
      <c r="M45" s="22"/>
      <c r="N45" s="23"/>
      <c r="O45" s="23"/>
      <c r="P45" s="23">
        <f>COUNTIF(P6:P41,"m")</f>
        <v>4</v>
      </c>
      <c r="Q45" s="24"/>
      <c r="R45" s="22"/>
      <c r="S45" s="23"/>
      <c r="T45" s="23"/>
      <c r="U45" s="23">
        <f>COUNTIF(U6:U41,"m")</f>
        <v>2</v>
      </c>
      <c r="V45" s="24"/>
      <c r="W45" s="22"/>
      <c r="X45" s="23"/>
      <c r="Y45" s="23"/>
      <c r="Z45" s="23">
        <f>COUNTIF(Z6:Z33,"m")</f>
        <v>3</v>
      </c>
      <c r="AA45" s="24"/>
      <c r="AB45" s="100"/>
      <c r="AC45" s="103"/>
      <c r="AD45" s="45"/>
    </row>
    <row r="46" spans="1:30" s="15" customFormat="1" ht="15" customHeight="1">
      <c r="A46" s="45"/>
      <c r="B46" s="45"/>
      <c r="C46" s="106" t="s">
        <v>108</v>
      </c>
      <c r="D46" s="106"/>
      <c r="E46" s="112"/>
      <c r="F46" s="29"/>
      <c r="G46" s="113"/>
      <c r="H46" s="22"/>
      <c r="I46" s="23"/>
      <c r="J46" s="23"/>
      <c r="K46" s="23">
        <f>COUNTIF(K5:K40,"s")</f>
        <v>1</v>
      </c>
      <c r="L46" s="24"/>
      <c r="M46" s="22"/>
      <c r="N46" s="23"/>
      <c r="O46" s="23"/>
      <c r="P46" s="23">
        <f>COUNTIF(P5:P40,"s")</f>
        <v>0</v>
      </c>
      <c r="Q46" s="24"/>
      <c r="R46" s="22"/>
      <c r="S46" s="23"/>
      <c r="T46" s="23"/>
      <c r="U46" s="23">
        <f>COUNTIF(U5:U40,"s")</f>
        <v>0</v>
      </c>
      <c r="V46" s="24"/>
      <c r="W46" s="22"/>
      <c r="X46" s="23"/>
      <c r="Y46" s="23"/>
      <c r="Z46" s="23">
        <f>COUNTIF(Z5:Z40,"s")</f>
        <v>0</v>
      </c>
      <c r="AA46" s="24"/>
      <c r="AB46" s="100"/>
      <c r="AC46" s="103"/>
      <c r="AD46" s="45"/>
    </row>
    <row r="47" spans="1:30" s="15" customFormat="1" ht="15" customHeight="1" thickBot="1">
      <c r="A47" s="45"/>
      <c r="B47" s="45"/>
      <c r="C47" s="124"/>
      <c r="D47" s="124"/>
      <c r="E47" s="125"/>
      <c r="F47" s="126"/>
      <c r="G47" s="127"/>
      <c r="H47" s="44"/>
      <c r="I47" s="42"/>
      <c r="J47" s="42"/>
      <c r="K47" s="42"/>
      <c r="L47" s="43"/>
      <c r="M47" s="44"/>
      <c r="N47" s="42"/>
      <c r="O47" s="42"/>
      <c r="P47" s="42"/>
      <c r="Q47" s="43"/>
      <c r="R47" s="44"/>
      <c r="S47" s="42"/>
      <c r="T47" s="42"/>
      <c r="U47" s="42"/>
      <c r="V47" s="43"/>
      <c r="W47" s="44"/>
      <c r="X47" s="42"/>
      <c r="Y47" s="42"/>
      <c r="Z47" s="42"/>
      <c r="AA47" s="43"/>
      <c r="AB47" s="128"/>
      <c r="AC47" s="129"/>
      <c r="AD47" s="45"/>
    </row>
    <row r="48" spans="1:30" s="15" customFormat="1" ht="15" customHeight="1">
      <c r="A48" s="45"/>
      <c r="B48" s="45"/>
      <c r="C48" s="105" t="s">
        <v>109</v>
      </c>
      <c r="D48" s="105"/>
      <c r="E48" s="109"/>
      <c r="F48" s="110">
        <f>SUM(F5,F10,F16,F26,F29,F31,F34)</f>
        <v>76</v>
      </c>
      <c r="G48" s="130">
        <f>SUM(G5,G10,G16,G26,G29,G31,G34)</f>
        <v>120</v>
      </c>
      <c r="H48" s="118">
        <f>SUM(H5,H10,H16,H26,H29,H31,H34)</f>
        <v>13</v>
      </c>
      <c r="I48" s="119">
        <f>SUM(I5,I10,I16,I26,I29,I31,I34)</f>
        <v>4</v>
      </c>
      <c r="J48" s="119">
        <f>SUM(J5,J10,J16,J26,J29,J31,J34)</f>
        <v>11</v>
      </c>
      <c r="K48" s="119"/>
      <c r="L48" s="120">
        <f>SUM(L5,L10,L16,L26,L29,L31,L34)</f>
        <v>30</v>
      </c>
      <c r="M48" s="118">
        <f>SUM(M5,M10,M16,M26,M29,M31,M34)</f>
        <v>11</v>
      </c>
      <c r="N48" s="119">
        <f>SUM(N5,N10,N16,N26,N29,N31,N34)</f>
        <v>5</v>
      </c>
      <c r="O48" s="119">
        <f>SUM(O5,O10,O16,O26,O29,O31,O34)</f>
        <v>8</v>
      </c>
      <c r="P48" s="119"/>
      <c r="Q48" s="120">
        <f>SUM(Q5,Q10,Q16,Q26,Q29,Q31,Q34)</f>
        <v>30</v>
      </c>
      <c r="R48" s="118">
        <f>SUM(R5,R10,R16,R26,R29,R31,R34)</f>
        <v>6</v>
      </c>
      <c r="S48" s="119">
        <f>SUM(S5,S10,S16,S26,S29,S31,S34)</f>
        <v>2</v>
      </c>
      <c r="T48" s="119">
        <f>SUM(T5,T10,T16,T26,T29,T31,T34)</f>
        <v>8</v>
      </c>
      <c r="U48" s="119"/>
      <c r="V48" s="120">
        <f>SUM(V5,V16,V26,V29,V31,V34)</f>
        <v>30</v>
      </c>
      <c r="W48" s="118">
        <f>SUM(W5,W10,W16,W26,W29,W31,W34)</f>
        <v>4</v>
      </c>
      <c r="X48" s="119">
        <f t="shared" ref="X48:Y48" si="12">SUM(X5,X10,X16,X26,X29,X31,X34)</f>
        <v>0</v>
      </c>
      <c r="Y48" s="119">
        <f t="shared" si="12"/>
        <v>4</v>
      </c>
      <c r="Z48" s="119"/>
      <c r="AA48" s="120">
        <f>SUM(AA5,AA16,AA10,AA26,AA29,AA31)</f>
        <v>30</v>
      </c>
      <c r="AB48" s="101"/>
      <c r="AC48" s="131"/>
      <c r="AD48" s="45"/>
    </row>
    <row r="49" spans="1:30">
      <c r="C49" s="107" t="s">
        <v>110</v>
      </c>
      <c r="D49" s="107"/>
      <c r="E49" s="114"/>
      <c r="F49" s="134">
        <f>SUM(H48,M48,R48,W48)</f>
        <v>34</v>
      </c>
      <c r="G49" s="115"/>
      <c r="H49" s="121"/>
      <c r="I49" s="104"/>
      <c r="J49" s="104"/>
      <c r="K49" s="104"/>
      <c r="L49" s="115"/>
      <c r="M49" s="121"/>
      <c r="N49" s="104"/>
      <c r="O49" s="104"/>
      <c r="P49" s="104"/>
      <c r="Q49" s="115"/>
      <c r="R49" s="121"/>
      <c r="S49" s="104"/>
      <c r="T49" s="104"/>
      <c r="U49" s="104"/>
      <c r="V49" s="115"/>
      <c r="W49" s="121"/>
      <c r="X49" s="104"/>
      <c r="Y49" s="104"/>
      <c r="Z49" s="104"/>
      <c r="AA49" s="115"/>
      <c r="AC49" s="132"/>
    </row>
    <row r="50" spans="1:30">
      <c r="C50" s="107" t="s">
        <v>111</v>
      </c>
      <c r="D50" s="107"/>
      <c r="E50" s="114"/>
      <c r="F50" s="134">
        <f>SUM(I48,N48,S48,X48)</f>
        <v>11</v>
      </c>
      <c r="G50" s="115"/>
      <c r="H50" s="121"/>
      <c r="I50" s="104"/>
      <c r="J50" s="104"/>
      <c r="K50" s="104"/>
      <c r="L50" s="115"/>
      <c r="M50" s="121"/>
      <c r="N50" s="104"/>
      <c r="O50" s="104"/>
      <c r="P50" s="104"/>
      <c r="Q50" s="115"/>
      <c r="R50" s="121"/>
      <c r="S50" s="104"/>
      <c r="T50" s="104"/>
      <c r="U50" s="104"/>
      <c r="V50" s="115"/>
      <c r="W50" s="121"/>
      <c r="X50" s="104"/>
      <c r="Y50" s="104"/>
      <c r="Z50" s="104"/>
      <c r="AA50" s="115"/>
      <c r="AC50" s="132"/>
    </row>
    <row r="51" spans="1:30" s="15" customFormat="1" ht="12" thickBot="1">
      <c r="A51" s="45"/>
      <c r="B51" s="45"/>
      <c r="C51" s="108" t="s">
        <v>112</v>
      </c>
      <c r="D51" s="108"/>
      <c r="E51" s="116"/>
      <c r="F51" s="135">
        <f>SUM(J48,O48,T48,Y48)</f>
        <v>31</v>
      </c>
      <c r="G51" s="117"/>
      <c r="H51" s="122"/>
      <c r="I51" s="123"/>
      <c r="J51" s="123"/>
      <c r="K51" s="123"/>
      <c r="L51" s="117"/>
      <c r="M51" s="122"/>
      <c r="N51" s="123"/>
      <c r="O51" s="123"/>
      <c r="P51" s="123"/>
      <c r="Q51" s="117"/>
      <c r="R51" s="122"/>
      <c r="S51" s="123"/>
      <c r="T51" s="123"/>
      <c r="U51" s="123"/>
      <c r="V51" s="117"/>
      <c r="W51" s="122"/>
      <c r="X51" s="123"/>
      <c r="Y51" s="123"/>
      <c r="Z51" s="123"/>
      <c r="AA51" s="117"/>
      <c r="AB51" s="52"/>
      <c r="AC51" s="133"/>
      <c r="AD51" s="45"/>
    </row>
    <row r="52" spans="1:30" s="15" customFormat="1">
      <c r="A52" s="46"/>
      <c r="B52" s="45"/>
    </row>
    <row r="53" spans="1:30" s="15" customFormat="1">
      <c r="B53" s="45"/>
      <c r="AC53" s="45"/>
      <c r="AD53" s="45"/>
    </row>
    <row r="54" spans="1:30" s="15" customFormat="1">
      <c r="A54" s="41"/>
      <c r="B54" s="45"/>
      <c r="AC54" s="45"/>
      <c r="AD54" s="45"/>
    </row>
    <row r="55" spans="1:30" s="15" customFormat="1">
      <c r="A55" s="45"/>
      <c r="B55" s="45"/>
      <c r="AC55" s="45"/>
      <c r="AD55" s="45"/>
    </row>
  </sheetData>
  <mergeCells count="15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D3:D4"/>
    <mergeCell ref="F3:F4"/>
    <mergeCell ref="G3:G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 alignWithMargins="0">
    <oddHeader>&amp;L&amp;"Arial,Félkövér"Óbudai Egyetem
Neumann János Informatikai Kar&amp;R&amp;"Arial,Félkövér"Érvényes: 2018/2019. tanévtől</oddHeader>
    <oddFooter>&amp;CTanterv - Nappali&amp;R&amp;P /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2" ma:contentTypeDescription="Új dokumentum létrehozása." ma:contentTypeScope="" ma:versionID="0d0838d9a37495184b947dc7dbb5b173">
  <xsd:schema xmlns:xsd="http://www.w3.org/2001/XMLSchema" xmlns:xs="http://www.w3.org/2001/XMLSchema" xmlns:p="http://schemas.microsoft.com/office/2006/metadata/properties" xmlns:ns2="e3386913-36fb-4319-ad0d-41cc24f8ebdc" targetNamespace="http://schemas.microsoft.com/office/2006/metadata/properties" ma:root="true" ma:fieldsID="941d098ff7c8f9492e4765926e8e4d90" ns2:_="">
    <xsd:import namespace="e3386913-36fb-4319-ad0d-41cc24f8e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17FF3-EDE3-4BAB-8384-6E2EE6E744EB}"/>
</file>

<file path=customXml/itemProps2.xml><?xml version="1.0" encoding="utf-8"?>
<ds:datastoreItem xmlns:ds="http://schemas.openxmlformats.org/officeDocument/2006/customXml" ds:itemID="{34D535BE-D32A-41A6-87BA-F2E49D96C132}"/>
</file>

<file path=customXml/itemProps3.xml><?xml version="1.0" encoding="utf-8"?>
<ds:datastoreItem xmlns:ds="http://schemas.openxmlformats.org/officeDocument/2006/customXml" ds:itemID="{DBE588B8-7B2C-45CD-9ECD-84B15B414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Dr. Fleiner Rita</cp:lastModifiedBy>
  <cp:revision/>
  <dcterms:created xsi:type="dcterms:W3CDTF">2022-10-05T15:35:15Z</dcterms:created>
  <dcterms:modified xsi:type="dcterms:W3CDTF">2023-05-25T12:23:45Z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