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obudaiegyetem.sharepoint.com/sites/NIKFtantervek/Megosztott dokumentumok/General/F módosított tantervek 2024/NIK Mérnökinformatikus MSc 20221201/angol/"/>
    </mc:Choice>
  </mc:AlternateContent>
  <xr:revisionPtr revIDLastSave="27" documentId="11_A181095568E341B2AAEE9EAB7E2ABBAC750329F5" xr6:coauthVersionLast="47" xr6:coauthVersionMax="47" xr10:uidLastSave="{8956EA68-DED0-490B-9184-B21CF1C90907}"/>
  <bookViews>
    <workbookView xWindow="600" yWindow="277" windowWidth="21000" windowHeight="12503" xr2:uid="{00000000-000D-0000-FFFF-FFFF00000000}"/>
  </bookViews>
  <sheets>
    <sheet name="Curriculum F CS " sheetId="1" r:id="rId1"/>
  </sheets>
  <definedNames>
    <definedName name="_xlnm.Print_Area" localSheetId="0">'Curriculum F CS '!$A$1:$AD$87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1" i="1" l="1"/>
  <c r="AC50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J44" i="1"/>
  <c r="I44" i="1"/>
  <c r="H44" i="1"/>
  <c r="AB50" i="1"/>
  <c r="G47" i="1"/>
  <c r="F47" i="1"/>
  <c r="G46" i="1"/>
  <c r="G44" i="1" s="1"/>
  <c r="F46" i="1"/>
  <c r="F44" i="1" s="1"/>
  <c r="G19" i="1" l="1"/>
  <c r="F19" i="1"/>
  <c r="Z75" i="1"/>
  <c r="Z74" i="1"/>
  <c r="K75" i="1"/>
  <c r="K74" i="1"/>
  <c r="P75" i="1"/>
  <c r="P74" i="1"/>
  <c r="U75" i="1"/>
  <c r="U74" i="1"/>
  <c r="L64" i="1"/>
  <c r="AB82" i="1" l="1"/>
  <c r="AB80" i="1"/>
  <c r="AB79" i="1"/>
  <c r="AB78" i="1"/>
  <c r="AB77" i="1"/>
  <c r="U73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G63" i="1"/>
  <c r="G62" i="1" s="1"/>
  <c r="F63" i="1"/>
  <c r="F62" i="1" s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D61" i="1"/>
  <c r="AC61" i="1"/>
  <c r="G61" i="1"/>
  <c r="AD60" i="1"/>
  <c r="AC60" i="1"/>
  <c r="G60" i="1"/>
  <c r="G59" i="1"/>
  <c r="AA58" i="1"/>
  <c r="Y58" i="1"/>
  <c r="X58" i="1"/>
  <c r="W58" i="1"/>
  <c r="V58" i="1"/>
  <c r="T58" i="1"/>
  <c r="S58" i="1"/>
  <c r="R58" i="1"/>
  <c r="Q58" i="1"/>
  <c r="O58" i="1"/>
  <c r="N58" i="1"/>
  <c r="M58" i="1"/>
  <c r="L58" i="1"/>
  <c r="J58" i="1"/>
  <c r="I58" i="1"/>
  <c r="H58" i="1"/>
  <c r="F58" i="1"/>
  <c r="AD57" i="1"/>
  <c r="AC57" i="1"/>
  <c r="G57" i="1"/>
  <c r="F57" i="1"/>
  <c r="G56" i="1"/>
  <c r="F56" i="1"/>
  <c r="G55" i="1"/>
  <c r="F55" i="1"/>
  <c r="G54" i="1"/>
  <c r="F54" i="1"/>
  <c r="G53" i="1"/>
  <c r="F53" i="1"/>
  <c r="G52" i="1"/>
  <c r="F52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J51" i="1"/>
  <c r="I51" i="1"/>
  <c r="H51" i="1"/>
  <c r="G43" i="1"/>
  <c r="F43" i="1"/>
  <c r="AD42" i="1"/>
  <c r="AC42" i="1"/>
  <c r="G42" i="1"/>
  <c r="F42" i="1"/>
  <c r="G41" i="1"/>
  <c r="F41" i="1"/>
  <c r="G40" i="1"/>
  <c r="F40" i="1"/>
  <c r="G39" i="1"/>
  <c r="F39" i="1"/>
  <c r="G38" i="1"/>
  <c r="F38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J37" i="1"/>
  <c r="I37" i="1"/>
  <c r="H37" i="1"/>
  <c r="G36" i="1"/>
  <c r="F36" i="1"/>
  <c r="G35" i="1"/>
  <c r="F35" i="1"/>
  <c r="G34" i="1"/>
  <c r="F34" i="1"/>
  <c r="G33" i="1"/>
  <c r="F33" i="1"/>
  <c r="G32" i="1"/>
  <c r="F32" i="1"/>
  <c r="G31" i="1"/>
  <c r="F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29" i="1"/>
  <c r="F29" i="1"/>
  <c r="G28" i="1"/>
  <c r="F28" i="1"/>
  <c r="G27" i="1"/>
  <c r="F27" i="1"/>
  <c r="G26" i="1"/>
  <c r="F26" i="1"/>
  <c r="G25" i="1"/>
  <c r="F25" i="1"/>
  <c r="G24" i="1"/>
  <c r="F24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J23" i="1"/>
  <c r="I23" i="1"/>
  <c r="H23" i="1"/>
  <c r="G21" i="1"/>
  <c r="F21" i="1"/>
  <c r="F20" i="1"/>
  <c r="G18" i="1"/>
  <c r="F18" i="1"/>
  <c r="G17" i="1"/>
  <c r="F17" i="1"/>
  <c r="AA16" i="1"/>
  <c r="Y16" i="1"/>
  <c r="X16" i="1"/>
  <c r="W16" i="1"/>
  <c r="V16" i="1"/>
  <c r="T16" i="1"/>
  <c r="S16" i="1"/>
  <c r="R16" i="1"/>
  <c r="Q16" i="1"/>
  <c r="O16" i="1"/>
  <c r="N16" i="1"/>
  <c r="M16" i="1"/>
  <c r="L16" i="1"/>
  <c r="J16" i="1"/>
  <c r="I16" i="1"/>
  <c r="H16" i="1"/>
  <c r="G15" i="1"/>
  <c r="F15" i="1"/>
  <c r="G14" i="1"/>
  <c r="F14" i="1"/>
  <c r="AA13" i="1"/>
  <c r="Y13" i="1"/>
  <c r="X13" i="1"/>
  <c r="W13" i="1"/>
  <c r="V13" i="1"/>
  <c r="T13" i="1"/>
  <c r="S13" i="1"/>
  <c r="R13" i="1"/>
  <c r="Q13" i="1"/>
  <c r="O13" i="1"/>
  <c r="N13" i="1"/>
  <c r="M13" i="1"/>
  <c r="L13" i="1"/>
  <c r="J13" i="1"/>
  <c r="I13" i="1"/>
  <c r="H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AA5" i="1"/>
  <c r="AA81" i="1" s="1"/>
  <c r="Y5" i="1"/>
  <c r="Y81" i="1" s="1"/>
  <c r="X5" i="1"/>
  <c r="X81" i="1" s="1"/>
  <c r="W5" i="1"/>
  <c r="W81" i="1" s="1"/>
  <c r="V5" i="1"/>
  <c r="V81" i="1" s="1"/>
  <c r="T5" i="1"/>
  <c r="T81" i="1" s="1"/>
  <c r="S5" i="1"/>
  <c r="S81" i="1" s="1"/>
  <c r="R5" i="1"/>
  <c r="R81" i="1" s="1"/>
  <c r="Q5" i="1"/>
  <c r="Q81" i="1" s="1"/>
  <c r="O5" i="1"/>
  <c r="O81" i="1" s="1"/>
  <c r="N5" i="1"/>
  <c r="N81" i="1" s="1"/>
  <c r="M5" i="1"/>
  <c r="M81" i="1" s="1"/>
  <c r="L5" i="1"/>
  <c r="L81" i="1" s="1"/>
  <c r="AC81" i="1" s="1"/>
  <c r="J5" i="1"/>
  <c r="J81" i="1" s="1"/>
  <c r="I5" i="1"/>
  <c r="I81" i="1" s="1"/>
  <c r="H5" i="1"/>
  <c r="H81" i="1" s="1"/>
  <c r="F13" i="1" l="1"/>
  <c r="J80" i="1"/>
  <c r="T80" i="1"/>
  <c r="H82" i="1"/>
  <c r="Y82" i="1"/>
  <c r="G51" i="1"/>
  <c r="O82" i="1"/>
  <c r="I82" i="1"/>
  <c r="X80" i="1"/>
  <c r="N80" i="1"/>
  <c r="AA82" i="1"/>
  <c r="G23" i="1"/>
  <c r="R82" i="1"/>
  <c r="F5" i="1"/>
  <c r="S82" i="1"/>
  <c r="F51" i="1"/>
  <c r="G58" i="1"/>
  <c r="G22" i="1" s="1"/>
  <c r="K73" i="1"/>
  <c r="Q82" i="1"/>
  <c r="L80" i="1"/>
  <c r="G16" i="1"/>
  <c r="F30" i="1"/>
  <c r="F37" i="1"/>
  <c r="V80" i="1"/>
  <c r="M80" i="1"/>
  <c r="W80" i="1"/>
  <c r="G37" i="1"/>
  <c r="G5" i="1"/>
  <c r="Z73" i="1"/>
  <c r="G13" i="1"/>
  <c r="F16" i="1"/>
  <c r="F23" i="1"/>
  <c r="G30" i="1"/>
  <c r="P73" i="1"/>
  <c r="J77" i="1"/>
  <c r="T77" i="1"/>
  <c r="O78" i="1"/>
  <c r="Y78" i="1"/>
  <c r="J79" i="1"/>
  <c r="T79" i="1"/>
  <c r="O80" i="1"/>
  <c r="Y80" i="1"/>
  <c r="J82" i="1"/>
  <c r="T82" i="1"/>
  <c r="L77" i="1"/>
  <c r="V77" i="1"/>
  <c r="Q78" i="1"/>
  <c r="AA78" i="1"/>
  <c r="L79" i="1"/>
  <c r="V79" i="1"/>
  <c r="Q80" i="1"/>
  <c r="AA80" i="1"/>
  <c r="L82" i="1"/>
  <c r="V82" i="1"/>
  <c r="M77" i="1"/>
  <c r="W77" i="1"/>
  <c r="H78" i="1"/>
  <c r="R78" i="1"/>
  <c r="M79" i="1"/>
  <c r="W79" i="1"/>
  <c r="H80" i="1"/>
  <c r="R80" i="1"/>
  <c r="M82" i="1"/>
  <c r="W82" i="1"/>
  <c r="N77" i="1"/>
  <c r="X77" i="1"/>
  <c r="I78" i="1"/>
  <c r="S78" i="1"/>
  <c r="N79" i="1"/>
  <c r="X79" i="1"/>
  <c r="I80" i="1"/>
  <c r="S80" i="1"/>
  <c r="N82" i="1"/>
  <c r="X82" i="1"/>
  <c r="O77" i="1"/>
  <c r="Y77" i="1"/>
  <c r="J78" i="1"/>
  <c r="T78" i="1"/>
  <c r="O79" i="1"/>
  <c r="Y79" i="1"/>
  <c r="Q77" i="1"/>
  <c r="AA77" i="1"/>
  <c r="L78" i="1"/>
  <c r="V78" i="1"/>
  <c r="Q79" i="1"/>
  <c r="AA79" i="1"/>
  <c r="H77" i="1"/>
  <c r="R77" i="1"/>
  <c r="M78" i="1"/>
  <c r="W78" i="1"/>
  <c r="H79" i="1"/>
  <c r="R79" i="1"/>
  <c r="I77" i="1"/>
  <c r="S77" i="1"/>
  <c r="N78" i="1"/>
  <c r="X78" i="1"/>
  <c r="I79" i="1"/>
  <c r="S79" i="1"/>
  <c r="G81" i="1" l="1"/>
  <c r="F81" i="1"/>
  <c r="G80" i="1"/>
  <c r="F79" i="1"/>
  <c r="G77" i="1"/>
  <c r="F80" i="1"/>
  <c r="G82" i="1"/>
  <c r="F77" i="1"/>
  <c r="F82" i="1"/>
  <c r="G78" i="1"/>
  <c r="F78" i="1"/>
  <c r="G79" i="1"/>
  <c r="AC78" i="1"/>
  <c r="AC80" i="1"/>
  <c r="AC82" i="1"/>
  <c r="AC77" i="1"/>
  <c r="AC79" i="1"/>
</calcChain>
</file>

<file path=xl/sharedStrings.xml><?xml version="1.0" encoding="utf-8"?>
<sst xmlns="http://schemas.openxmlformats.org/spreadsheetml/2006/main" count="310" uniqueCount="188">
  <si>
    <r>
      <t xml:space="preserve">Curriculum table for the full-time MSc in Computer Science Engineering
</t>
    </r>
    <r>
      <rPr>
        <sz val="12"/>
        <color rgb="FF000000"/>
        <rFont val="Arial"/>
      </rPr>
      <t>valid from 01.09.2023</t>
    </r>
  </si>
  <si>
    <t>Semesters</t>
  </si>
  <si>
    <t>Prerquisite</t>
  </si>
  <si>
    <t>Kód</t>
  </si>
  <si>
    <t>Course name</t>
  </si>
  <si>
    <t>Responsible for subject</t>
  </si>
  <si>
    <t>Institute</t>
  </si>
  <si>
    <t>weekly hours</t>
  </si>
  <si>
    <t>credits</t>
  </si>
  <si>
    <t>1.</t>
  </si>
  <si>
    <t>2.</t>
  </si>
  <si>
    <t>3.</t>
  </si>
  <si>
    <t>4.</t>
  </si>
  <si>
    <t>lec</t>
  </si>
  <si>
    <t>sem</t>
  </si>
  <si>
    <t>lab</t>
  </si>
  <si>
    <t>req</t>
  </si>
  <si>
    <t>cr</t>
  </si>
  <si>
    <t>Code</t>
  </si>
  <si>
    <t>Basic knowledge of nature sciences (20-30)</t>
  </si>
  <si>
    <t>NSXPA1EMNF</t>
  </si>
  <si>
    <t>Programming paradigms and data structures  *</t>
  </si>
  <si>
    <t>Prof. Dr. Szénási Sándor</t>
  </si>
  <si>
    <t>SZFI</t>
  </si>
  <si>
    <t>ex</t>
  </si>
  <si>
    <t>NKXNT1EMNF</t>
  </si>
  <si>
    <t>Network technologies</t>
  </si>
  <si>
    <t>Balázsné Dr. Kail Eszter</t>
  </si>
  <si>
    <t>KRI</t>
  </si>
  <si>
    <t>NKXDB1EMNF</t>
  </si>
  <si>
    <t>Databases and Big Data technologies</t>
  </si>
  <si>
    <t>Dr. Fleiner Rita</t>
  </si>
  <si>
    <t>m</t>
  </si>
  <si>
    <t>NMXAM1EMNF</t>
  </si>
  <si>
    <t>Applied Mathematics</t>
  </si>
  <si>
    <t>Dr. Szőke Magdolna</t>
  </si>
  <si>
    <t>AMI</t>
  </si>
  <si>
    <t>NBXSC1EMNF</t>
  </si>
  <si>
    <t>System and control theory</t>
  </si>
  <si>
    <t>Prof. Dr. Kovács Levente</t>
  </si>
  <si>
    <t>BMI</t>
  </si>
  <si>
    <t>OTTPH1EMNF</t>
  </si>
  <si>
    <t>Physical education  1.</t>
  </si>
  <si>
    <t>t</t>
  </si>
  <si>
    <t>OTTPH2EMNF</t>
  </si>
  <si>
    <t>Physical education 2.</t>
  </si>
  <si>
    <t>Economic and human knowledge  (10-15)</t>
  </si>
  <si>
    <t>NBXPM1EMNF</t>
  </si>
  <si>
    <t>Project management and business development</t>
  </si>
  <si>
    <t>Dr. Anikó Almási</t>
  </si>
  <si>
    <t>GSXUG1EMNF</t>
  </si>
  <si>
    <t>Business economics*</t>
  </si>
  <si>
    <t>Dr. Takácsné Prof. Dr. György Katalin</t>
  </si>
  <si>
    <t>Professional core material (15-30)</t>
  </si>
  <si>
    <t>NKXMO1EMNF</t>
  </si>
  <si>
    <t>Modern Operational systems</t>
  </si>
  <si>
    <t>Dr. habil Lovas Róbert</t>
  </si>
  <si>
    <t>NBXST1EMNF</t>
  </si>
  <si>
    <t xml:space="preserve">Safety Technology of Information Systems </t>
  </si>
  <si>
    <t>Dr. Póser Valéria</t>
  </si>
  <si>
    <t>NKXCB1EMNF</t>
  </si>
  <si>
    <t xml:space="preserve">Cloud-based IoT and Big Data Platforms </t>
  </si>
  <si>
    <t>Dr. habil. Lovas Róbert</t>
  </si>
  <si>
    <t>NSXIP1EMNF</t>
  </si>
  <si>
    <t xml:space="preserve">Image processing and computer graphics </t>
  </si>
  <si>
    <t>Dr. Vámossy Zoltán</t>
  </si>
  <si>
    <t>NSXPP1EMNF</t>
  </si>
  <si>
    <t>Parallel programming</t>
  </si>
  <si>
    <t>Differentiated professional knowledge (50-60)</t>
  </si>
  <si>
    <t>Cyber-Medical Systems specialization (CMS)</t>
  </si>
  <si>
    <t>NBXSZ1EMNF</t>
  </si>
  <si>
    <t>Sensormodalities *</t>
  </si>
  <si>
    <t>Prof. Dr. Kozlovszky Miklós</t>
  </si>
  <si>
    <t>NBXCO1EMNF</t>
  </si>
  <si>
    <t xml:space="preserve">Diagnostic medical imaging </t>
  </si>
  <si>
    <t>NBXSH1EMNF</t>
  </si>
  <si>
    <t>Security of health IT systems</t>
  </si>
  <si>
    <t>NBXEI1EMNF</t>
  </si>
  <si>
    <t>Basics of evidence based medicine</t>
  </si>
  <si>
    <t>Dr. habil. Ferenci Tamás</t>
  </si>
  <si>
    <t>NBXAB1EMNF</t>
  </si>
  <si>
    <t>Application of biostatistical methods</t>
  </si>
  <si>
    <t>NBXRO1EMNF</t>
  </si>
  <si>
    <t>Robotics and data science in medicine</t>
  </si>
  <si>
    <t>Dr. Haidegger Tamás</t>
  </si>
  <si>
    <t>Robotics specialization (ROB)</t>
  </si>
  <si>
    <t>NMXMI1EMNF</t>
  </si>
  <si>
    <t>Machine intelligence*</t>
  </si>
  <si>
    <t>Prof. Dr. Takács Márta</t>
  </si>
  <si>
    <t>NBXPR1EMNF</t>
  </si>
  <si>
    <t>Programming of robot systems</t>
  </si>
  <si>
    <t>Dr. Galambos Péter</t>
  </si>
  <si>
    <t>NBXKD1EMNF</t>
  </si>
  <si>
    <t>Kinematics and Dynamics of Industrial Robots</t>
  </si>
  <si>
    <t>NMXCT1EMNF</t>
  </si>
  <si>
    <t>Control theory in robotics</t>
  </si>
  <si>
    <t>Prof. Dr. Tar József</t>
  </si>
  <si>
    <t>NKXHA1EMNF</t>
  </si>
  <si>
    <t>High Availability Embedded Systems</t>
  </si>
  <si>
    <t>Prof. Dr. Molnár András</t>
  </si>
  <si>
    <t>p</t>
  </si>
  <si>
    <t>SOC analyser specialization (SOC)</t>
  </si>
  <si>
    <t>NBXIC1EMNF</t>
  </si>
  <si>
    <t>Introduction to cyber security - security awareness*</t>
  </si>
  <si>
    <t>NKXAT1EMNF</t>
  </si>
  <si>
    <t>Advanced network technologies and their security</t>
  </si>
  <si>
    <t>NBXIT1EMNF</t>
  </si>
  <si>
    <t>IT compliance, audit and risk analysis</t>
  </si>
  <si>
    <t>NBXOS1EMNF</t>
  </si>
  <si>
    <t xml:space="preserve">Open source SOC development in practice I. </t>
  </si>
  <si>
    <t>Vörösné Dr. Bánáti-Baumann Anna</t>
  </si>
  <si>
    <t>NBXOS2EMNF</t>
  </si>
  <si>
    <t>Open source SOC development in practice II.</t>
  </si>
  <si>
    <t>NKXAS1EMNF</t>
  </si>
  <si>
    <t xml:space="preserve">AI-based solutions for cyber defence </t>
  </si>
  <si>
    <t>Mobile application and game development specialization (MOB)</t>
  </si>
  <si>
    <t>ATXDMCEMNF</t>
  </si>
  <si>
    <t xml:space="preserve">Devices of mobile and computer games </t>
  </si>
  <si>
    <t>Prof. Dr. Györök György</t>
  </si>
  <si>
    <t>v</t>
  </si>
  <si>
    <t>ATXMAIEMNF</t>
  </si>
  <si>
    <t>Machine Intelligence</t>
  </si>
  <si>
    <t>ATXMA1EMNF</t>
  </si>
  <si>
    <t>Mobile Applications I.</t>
  </si>
  <si>
    <t>Nagyné Dr. Hajnal Éva</t>
  </si>
  <si>
    <t>é</t>
  </si>
  <si>
    <t>ATXSTGEMNF</t>
  </si>
  <si>
    <t>Software Tools of Game Development</t>
  </si>
  <si>
    <t>Dr. Vakulya Gergely</t>
  </si>
  <si>
    <t>ATXMGREMNF</t>
  </si>
  <si>
    <t>Multiplatform Graphical Applications</t>
  </si>
  <si>
    <t>ATXMA2EMNF</t>
  </si>
  <si>
    <t>Mobile Applications II.</t>
  </si>
  <si>
    <t xml:space="preserve">Geoinformatics specialization (GEO) </t>
  </si>
  <si>
    <t>AGXGIPGMNF</t>
  </si>
  <si>
    <t>GIS programming</t>
  </si>
  <si>
    <t>Dr. Nagy Gábor József</t>
  </si>
  <si>
    <t>AGXTADGMNF</t>
  </si>
  <si>
    <t>Spatial data collection</t>
  </si>
  <si>
    <t>Dr. Tóth Zoltán</t>
  </si>
  <si>
    <t>AGXUAVGMNF</t>
  </si>
  <si>
    <t>Application of UAV technology</t>
  </si>
  <si>
    <t>Dr. habil. Jancsó Tamás</t>
  </si>
  <si>
    <t>AGXTAVGMNF</t>
  </si>
  <si>
    <t>Remote sensing</t>
  </si>
  <si>
    <t>Verőné Dr. Wojtaszek Malgorzata</t>
  </si>
  <si>
    <t>AGXGISGMNF</t>
  </si>
  <si>
    <t>Geostatistics</t>
  </si>
  <si>
    <t>Dr. habil. Molnár Gábor Péter</t>
  </si>
  <si>
    <t>AGXVIZGMNF</t>
  </si>
  <si>
    <t>GIS project management</t>
  </si>
  <si>
    <t>Dr. Pődör Andrea</t>
  </si>
  <si>
    <t>Thesis</t>
  </si>
  <si>
    <t>NDDDM1EMNF</t>
  </si>
  <si>
    <t>Thesis work I.</t>
  </si>
  <si>
    <t>DH</t>
  </si>
  <si>
    <t>NDDDM2EMNF</t>
  </si>
  <si>
    <t>Thesis work II.</t>
  </si>
  <si>
    <t>NDDDM3EMNF</t>
  </si>
  <si>
    <t>Thesis work III.</t>
  </si>
  <si>
    <t>Criteria subject</t>
  </si>
  <si>
    <t>NDIPT1EMNF</t>
  </si>
  <si>
    <t>Mentoring</t>
  </si>
  <si>
    <t>Dr. Vajda István</t>
  </si>
  <si>
    <t>a</t>
  </si>
  <si>
    <t>Optional subjects</t>
  </si>
  <si>
    <t>NKVCC1EMNF</t>
  </si>
  <si>
    <t>Cloud computing systems</t>
  </si>
  <si>
    <t>NBVDQ1EMNF</t>
  </si>
  <si>
    <t>Digital Quantitative microscopy</t>
  </si>
  <si>
    <t>NBVPD1EMNF</t>
  </si>
  <si>
    <t>Product Development of Medical Equipment</t>
  </si>
  <si>
    <t>NBVRA1EMNF</t>
  </si>
  <si>
    <t>Recent Advances in Intelligent Systems</t>
  </si>
  <si>
    <t>AGVVTIGMNF</t>
  </si>
  <si>
    <t>Urban Analytics</t>
  </si>
  <si>
    <t>Number of requirements: (without specialziation):</t>
  </si>
  <si>
    <t>Exam (ex)</t>
  </si>
  <si>
    <t>Mid-term mark (m)</t>
  </si>
  <si>
    <t>Without specialization:</t>
  </si>
  <si>
    <t>with CMS specialization</t>
  </si>
  <si>
    <t>with ROB specialization</t>
  </si>
  <si>
    <t>with SOC specialization</t>
  </si>
  <si>
    <t>with MOB specialization</t>
  </si>
  <si>
    <t>with GEO specialization</t>
  </si>
  <si>
    <t>Subjects of the final examination: the subject of the chosen specialisation</t>
  </si>
  <si>
    <t>The Budapest specialisations start alternately every year.</t>
  </si>
  <si>
    <t>The Geoinformatics specialisation starts in Székesfehérvár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</si>
</sst>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4"/>
      <color rgb="FF000000"/>
      <name val="Arial"/>
    </font>
    <font>
      <sz val="12"/>
      <color rgb="FF000000"/>
      <name val="Arial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</font>
    <font>
      <b/>
      <sz val="8"/>
      <name val="Arial CE"/>
      <family val="2"/>
    </font>
    <font>
      <b/>
      <i/>
      <sz val="8"/>
      <name val="Arial CE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69696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198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2" xfId="0" applyFont="1" applyBorder="1"/>
    <xf numFmtId="0" fontId="7" fillId="0" borderId="17" xfId="0" applyFont="1" applyBorder="1" applyAlignment="1">
      <alignment horizontal="center" vertical="center"/>
    </xf>
    <xf numFmtId="0" fontId="4" fillId="0" borderId="26" xfId="0" applyFont="1" applyBorder="1"/>
    <xf numFmtId="0" fontId="8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right" vertical="center" wrapText="1"/>
    </xf>
    <xf numFmtId="0" fontId="6" fillId="4" borderId="37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right" vertical="center"/>
    </xf>
    <xf numFmtId="0" fontId="6" fillId="0" borderId="40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33" xfId="1" applyFont="1" applyBorder="1" applyAlignment="1">
      <alignment horizontal="center" vertical="center"/>
    </xf>
    <xf numFmtId="0" fontId="4" fillId="0" borderId="36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left" vertical="center"/>
    </xf>
    <xf numFmtId="0" fontId="6" fillId="0" borderId="45" xfId="1" applyFont="1" applyBorder="1" applyAlignment="1">
      <alignment horizontal="center" vertical="center"/>
    </xf>
    <xf numFmtId="0" fontId="4" fillId="0" borderId="47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0" fontId="4" fillId="0" borderId="36" xfId="0" applyFont="1" applyBorder="1" applyAlignment="1">
      <alignment wrapText="1"/>
    </xf>
    <xf numFmtId="0" fontId="4" fillId="0" borderId="33" xfId="0" applyFont="1" applyBorder="1"/>
    <xf numFmtId="0" fontId="4" fillId="0" borderId="39" xfId="0" applyFont="1" applyBorder="1"/>
    <xf numFmtId="0" fontId="4" fillId="0" borderId="40" xfId="0" applyFont="1" applyBorder="1"/>
    <xf numFmtId="0" fontId="4" fillId="0" borderId="33" xfId="0" applyFont="1" applyBorder="1" applyAlignment="1">
      <alignment wrapText="1"/>
    </xf>
    <xf numFmtId="0" fontId="4" fillId="0" borderId="39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4" fillId="0" borderId="36" xfId="0" applyFont="1" applyBorder="1"/>
    <xf numFmtId="0" fontId="4" fillId="0" borderId="0" xfId="0" applyFont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right" vertical="center"/>
    </xf>
    <xf numFmtId="0" fontId="6" fillId="2" borderId="40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6" fillId="0" borderId="4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0" fontId="4" fillId="0" borderId="35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6" fillId="0" borderId="34" xfId="1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4" fillId="0" borderId="65" xfId="1" applyFont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left" vertical="center" wrapText="1"/>
    </xf>
    <xf numFmtId="0" fontId="6" fillId="0" borderId="34" xfId="0" applyFont="1" applyBorder="1"/>
    <xf numFmtId="0" fontId="6" fillId="0" borderId="29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8"/>
  <sheetViews>
    <sheetView tabSelected="1" showWhiteSpace="0" zoomScale="130" zoomScaleNormal="130" zoomScaleSheetLayoutView="90" zoomScalePageLayoutView="90" workbookViewId="0">
      <pane xSplit="3" ySplit="5" topLeftCell="D16" activePane="bottomRight" state="frozen"/>
      <selection pane="bottomRight" activeCell="C43" sqref="C43"/>
      <selection pane="bottomLeft"/>
      <selection pane="topRight"/>
    </sheetView>
  </sheetViews>
  <sheetFormatPr defaultColWidth="9.140625" defaultRowHeight="10.15"/>
  <cols>
    <col min="1" max="1" width="4.28515625" style="158" bestFit="1" customWidth="1"/>
    <col min="2" max="2" width="13.42578125" style="158" customWidth="1"/>
    <col min="3" max="3" width="56.140625" style="1" customWidth="1"/>
    <col min="4" max="4" width="27.42578125" style="1" bestFit="1" customWidth="1"/>
    <col min="5" max="5" width="6.140625" style="1" bestFit="1" customWidth="1"/>
    <col min="6" max="6" width="4.85546875" style="1" customWidth="1"/>
    <col min="7" max="7" width="5.42578125" style="1" customWidth="1"/>
    <col min="8" max="27" width="3.7109375" style="1" customWidth="1"/>
    <col min="28" max="28" width="21" style="1" hidden="1" customWidth="1"/>
    <col min="29" max="29" width="4.5703125" style="158" customWidth="1"/>
    <col min="30" max="30" width="41.85546875" style="158" bestFit="1" customWidth="1"/>
    <col min="31" max="31" width="5.5703125" style="1" customWidth="1"/>
    <col min="32" max="32" width="12.28515625" style="1" customWidth="1"/>
    <col min="33" max="33" width="10.42578125" style="1" customWidth="1"/>
    <col min="34" max="257" width="11.42578125" style="1" customWidth="1"/>
    <col min="258" max="16384" width="9.140625" style="1"/>
  </cols>
  <sheetData>
    <row r="1" spans="1:30" ht="33.6" customHeight="1" thickBot="1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</row>
    <row r="2" spans="1:30" ht="15" customHeight="1" thickBot="1">
      <c r="A2" s="2"/>
      <c r="B2" s="3"/>
      <c r="C2" s="4"/>
      <c r="D2" s="5"/>
      <c r="E2" s="5"/>
      <c r="F2" s="6"/>
      <c r="G2" s="7"/>
      <c r="H2" s="181" t="s">
        <v>1</v>
      </c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/>
      <c r="AB2" s="8"/>
      <c r="AC2" s="184"/>
      <c r="AD2" s="186" t="s">
        <v>2</v>
      </c>
    </row>
    <row r="3" spans="1:30" ht="15" customHeight="1">
      <c r="A3" s="188"/>
      <c r="B3" s="190" t="s">
        <v>3</v>
      </c>
      <c r="C3" s="192" t="s">
        <v>4</v>
      </c>
      <c r="D3" s="192" t="s">
        <v>5</v>
      </c>
      <c r="E3" s="167" t="s">
        <v>6</v>
      </c>
      <c r="F3" s="194" t="s">
        <v>7</v>
      </c>
      <c r="G3" s="196" t="s">
        <v>8</v>
      </c>
      <c r="H3" s="175" t="s">
        <v>9</v>
      </c>
      <c r="I3" s="176"/>
      <c r="J3" s="176"/>
      <c r="K3" s="176"/>
      <c r="L3" s="177"/>
      <c r="M3" s="175" t="s">
        <v>10</v>
      </c>
      <c r="N3" s="176"/>
      <c r="O3" s="176"/>
      <c r="P3" s="176"/>
      <c r="Q3" s="177"/>
      <c r="R3" s="178" t="s">
        <v>11</v>
      </c>
      <c r="S3" s="176"/>
      <c r="T3" s="176"/>
      <c r="U3" s="176"/>
      <c r="V3" s="177"/>
      <c r="W3" s="175" t="s">
        <v>12</v>
      </c>
      <c r="X3" s="176"/>
      <c r="Y3" s="176"/>
      <c r="Z3" s="176"/>
      <c r="AA3" s="177"/>
      <c r="AC3" s="185"/>
      <c r="AD3" s="187"/>
    </row>
    <row r="4" spans="1:30" ht="15" customHeight="1">
      <c r="A4" s="189"/>
      <c r="B4" s="191"/>
      <c r="C4" s="193"/>
      <c r="D4" s="193"/>
      <c r="E4" s="168"/>
      <c r="F4" s="195"/>
      <c r="G4" s="197"/>
      <c r="H4" s="159" t="s">
        <v>13</v>
      </c>
      <c r="I4" s="160" t="s">
        <v>14</v>
      </c>
      <c r="J4" s="160" t="s">
        <v>15</v>
      </c>
      <c r="K4" s="160" t="s">
        <v>16</v>
      </c>
      <c r="L4" s="161" t="s">
        <v>17</v>
      </c>
      <c r="M4" s="159" t="s">
        <v>13</v>
      </c>
      <c r="N4" s="160" t="s">
        <v>14</v>
      </c>
      <c r="O4" s="160" t="s">
        <v>15</v>
      </c>
      <c r="P4" s="160" t="s">
        <v>16</v>
      </c>
      <c r="Q4" s="161" t="s">
        <v>17</v>
      </c>
      <c r="R4" s="159" t="s">
        <v>13</v>
      </c>
      <c r="S4" s="160" t="s">
        <v>14</v>
      </c>
      <c r="T4" s="160" t="s">
        <v>15</v>
      </c>
      <c r="U4" s="160" t="s">
        <v>16</v>
      </c>
      <c r="V4" s="161" t="s">
        <v>17</v>
      </c>
      <c r="W4" s="159" t="s">
        <v>13</v>
      </c>
      <c r="X4" s="160" t="s">
        <v>14</v>
      </c>
      <c r="Y4" s="160" t="s">
        <v>15</v>
      </c>
      <c r="Z4" s="160" t="s">
        <v>16</v>
      </c>
      <c r="AA4" s="161" t="s">
        <v>17</v>
      </c>
      <c r="AB4" s="10"/>
      <c r="AC4" s="9"/>
      <c r="AD4" s="11" t="s">
        <v>18</v>
      </c>
    </row>
    <row r="5" spans="1:30" s="20" customFormat="1" ht="15" customHeight="1">
      <c r="A5" s="12"/>
      <c r="B5" s="13"/>
      <c r="C5" s="14" t="s">
        <v>19</v>
      </c>
      <c r="D5" s="15"/>
      <c r="E5" s="15"/>
      <c r="F5" s="16">
        <f>SUM(F6:F12)</f>
        <v>23</v>
      </c>
      <c r="G5" s="17">
        <f>SUM(G6:G12)</f>
        <v>25</v>
      </c>
      <c r="H5" s="18">
        <f>SUM(H6:H12)</f>
        <v>7</v>
      </c>
      <c r="I5" s="18">
        <f>SUM(I6:I12)</f>
        <v>1</v>
      </c>
      <c r="J5" s="18">
        <f>SUM(J6:J12)</f>
        <v>6</v>
      </c>
      <c r="K5" s="18"/>
      <c r="L5" s="19">
        <f>SUM(L6:L12)</f>
        <v>15</v>
      </c>
      <c r="M5" s="18">
        <f>SUM(M6:M12)</f>
        <v>5</v>
      </c>
      <c r="N5" s="18">
        <f>SUM(N6:N12)</f>
        <v>2</v>
      </c>
      <c r="O5" s="18">
        <f>SUM(O6:O12)</f>
        <v>2</v>
      </c>
      <c r="P5" s="18"/>
      <c r="Q5" s="19">
        <f>SUM(Q6:Q12)</f>
        <v>10</v>
      </c>
      <c r="R5" s="18">
        <f>SUM(R6:R12)</f>
        <v>0</v>
      </c>
      <c r="S5" s="18">
        <f>SUM(S6:S12)</f>
        <v>0</v>
      </c>
      <c r="T5" s="18">
        <f>SUM(T6:T12)</f>
        <v>0</v>
      </c>
      <c r="U5" s="18"/>
      <c r="V5" s="19">
        <f>SUM(V6:V12)</f>
        <v>0</v>
      </c>
      <c r="W5" s="18">
        <f>SUM(W6:W12)</f>
        <v>0</v>
      </c>
      <c r="X5" s="18">
        <f>SUM(X6:X12)</f>
        <v>0</v>
      </c>
      <c r="Y5" s="18">
        <f>SUM(Y6:Y12)</f>
        <v>0</v>
      </c>
      <c r="Z5" s="18"/>
      <c r="AA5" s="18">
        <f>SUM(AA6:AA12)</f>
        <v>0</v>
      </c>
      <c r="AC5" s="21"/>
      <c r="AD5" s="22"/>
    </row>
    <row r="6" spans="1:30" s="20" customFormat="1" ht="15" customHeight="1">
      <c r="A6" s="23">
        <v>1</v>
      </c>
      <c r="B6" s="24" t="s">
        <v>20</v>
      </c>
      <c r="C6" s="25" t="s">
        <v>21</v>
      </c>
      <c r="D6" s="26" t="s">
        <v>22</v>
      </c>
      <c r="E6" s="26" t="s">
        <v>23</v>
      </c>
      <c r="F6" s="27">
        <f t="shared" ref="F6:F12" si="0">SUM(H6:J6)+SUM(M6:O6)+SUM(R6:T6)+SUM(W6:Y6)</f>
        <v>5</v>
      </c>
      <c r="G6" s="28">
        <f t="shared" ref="G6:G12" si="1">L6+Q6+V6+AA6</f>
        <v>5</v>
      </c>
      <c r="H6" s="29">
        <v>3</v>
      </c>
      <c r="I6" s="30">
        <v>0</v>
      </c>
      <c r="J6" s="30">
        <v>2</v>
      </c>
      <c r="K6" s="30" t="s">
        <v>24</v>
      </c>
      <c r="L6" s="31">
        <v>5</v>
      </c>
      <c r="M6" s="29"/>
      <c r="N6" s="30"/>
      <c r="O6" s="30"/>
      <c r="P6" s="30"/>
      <c r="Q6" s="31"/>
      <c r="R6" s="32"/>
      <c r="S6" s="33"/>
      <c r="T6" s="33"/>
      <c r="U6" s="33"/>
      <c r="V6" s="34"/>
      <c r="W6" s="35"/>
      <c r="X6" s="33"/>
      <c r="Y6" s="33"/>
      <c r="Z6" s="33"/>
      <c r="AA6" s="34"/>
      <c r="AC6" s="36"/>
      <c r="AD6" s="37"/>
    </row>
    <row r="7" spans="1:30" s="20" customFormat="1" ht="15" customHeight="1">
      <c r="A7" s="23">
        <v>2</v>
      </c>
      <c r="B7" s="24" t="s">
        <v>25</v>
      </c>
      <c r="C7" s="25" t="s">
        <v>26</v>
      </c>
      <c r="D7" s="26" t="s">
        <v>27</v>
      </c>
      <c r="E7" s="26" t="s">
        <v>28</v>
      </c>
      <c r="F7" s="27">
        <f t="shared" si="0"/>
        <v>4</v>
      </c>
      <c r="G7" s="28">
        <f t="shared" si="1"/>
        <v>4</v>
      </c>
      <c r="H7" s="38">
        <v>2</v>
      </c>
      <c r="I7" s="39">
        <v>0</v>
      </c>
      <c r="J7" s="39">
        <v>2</v>
      </c>
      <c r="K7" s="39" t="s">
        <v>24</v>
      </c>
      <c r="L7" s="40">
        <v>4</v>
      </c>
      <c r="M7" s="33"/>
      <c r="N7" s="33"/>
      <c r="O7" s="33"/>
      <c r="P7" s="33"/>
      <c r="Q7" s="34"/>
      <c r="R7" s="41"/>
      <c r="S7" s="30"/>
      <c r="T7" s="30"/>
      <c r="U7" s="30"/>
      <c r="V7" s="31"/>
      <c r="W7" s="42"/>
      <c r="X7" s="43"/>
      <c r="Y7" s="43"/>
      <c r="Z7" s="43"/>
      <c r="AA7" s="44"/>
      <c r="AC7" s="45"/>
      <c r="AD7" s="37"/>
    </row>
    <row r="8" spans="1:30" s="20" customFormat="1" ht="15" customHeight="1">
      <c r="A8" s="23">
        <v>3</v>
      </c>
      <c r="B8" s="24" t="s">
        <v>29</v>
      </c>
      <c r="C8" s="25" t="s">
        <v>30</v>
      </c>
      <c r="D8" s="26" t="s">
        <v>31</v>
      </c>
      <c r="E8" s="26" t="s">
        <v>28</v>
      </c>
      <c r="F8" s="27">
        <f t="shared" si="0"/>
        <v>4</v>
      </c>
      <c r="G8" s="28">
        <f t="shared" si="1"/>
        <v>5</v>
      </c>
      <c r="H8" s="35">
        <v>2</v>
      </c>
      <c r="I8" s="33">
        <v>0</v>
      </c>
      <c r="J8" s="33">
        <v>2</v>
      </c>
      <c r="K8" s="33" t="s">
        <v>32</v>
      </c>
      <c r="L8" s="34">
        <v>5</v>
      </c>
      <c r="M8" s="32"/>
      <c r="N8" s="33"/>
      <c r="O8" s="33"/>
      <c r="P8" s="33"/>
      <c r="Q8" s="34"/>
      <c r="R8" s="32"/>
      <c r="S8" s="33"/>
      <c r="T8" s="33"/>
      <c r="U8" s="33"/>
      <c r="V8" s="34"/>
      <c r="W8" s="35"/>
      <c r="X8" s="33"/>
      <c r="Y8" s="33"/>
      <c r="Z8" s="33"/>
      <c r="AA8" s="34"/>
      <c r="AC8" s="45"/>
      <c r="AD8" s="46"/>
    </row>
    <row r="9" spans="1:30" s="20" customFormat="1" ht="15" customHeight="1">
      <c r="A9" s="47">
        <v>4</v>
      </c>
      <c r="B9" s="24" t="s">
        <v>33</v>
      </c>
      <c r="C9" s="48" t="s">
        <v>34</v>
      </c>
      <c r="D9" s="49" t="s">
        <v>35</v>
      </c>
      <c r="E9" s="49" t="s">
        <v>36</v>
      </c>
      <c r="F9" s="27">
        <f t="shared" si="0"/>
        <v>4</v>
      </c>
      <c r="G9" s="28">
        <f t="shared" si="1"/>
        <v>4</v>
      </c>
      <c r="H9" s="50"/>
      <c r="I9" s="51"/>
      <c r="J9" s="51"/>
      <c r="K9" s="51"/>
      <c r="L9" s="52"/>
      <c r="M9" s="50">
        <v>3</v>
      </c>
      <c r="N9" s="51">
        <v>1</v>
      </c>
      <c r="O9" s="51">
        <v>0</v>
      </c>
      <c r="P9" s="51" t="s">
        <v>24</v>
      </c>
      <c r="Q9" s="52">
        <v>4</v>
      </c>
      <c r="R9" s="47"/>
      <c r="S9" s="53"/>
      <c r="T9" s="53"/>
      <c r="U9" s="53"/>
      <c r="V9" s="54"/>
      <c r="W9" s="55"/>
      <c r="X9" s="53"/>
      <c r="Y9" s="53"/>
      <c r="Z9" s="53"/>
      <c r="AA9" s="54"/>
      <c r="AC9" s="36"/>
      <c r="AD9" s="37"/>
    </row>
    <row r="10" spans="1:30" s="20" customFormat="1" ht="15" customHeight="1">
      <c r="A10" s="23">
        <v>5</v>
      </c>
      <c r="B10" s="24" t="s">
        <v>37</v>
      </c>
      <c r="C10" s="25" t="s">
        <v>38</v>
      </c>
      <c r="D10" s="26" t="s">
        <v>39</v>
      </c>
      <c r="E10" s="26" t="s">
        <v>40</v>
      </c>
      <c r="F10" s="27">
        <f t="shared" si="0"/>
        <v>4</v>
      </c>
      <c r="G10" s="28">
        <f t="shared" si="1"/>
        <v>5</v>
      </c>
      <c r="H10" s="29"/>
      <c r="I10" s="30"/>
      <c r="J10" s="30"/>
      <c r="K10" s="30"/>
      <c r="L10" s="31"/>
      <c r="M10" s="29">
        <v>2</v>
      </c>
      <c r="N10" s="30">
        <v>0</v>
      </c>
      <c r="O10" s="30">
        <v>2</v>
      </c>
      <c r="P10" s="30" t="s">
        <v>24</v>
      </c>
      <c r="Q10" s="31">
        <v>5</v>
      </c>
      <c r="R10" s="32"/>
      <c r="S10" s="33"/>
      <c r="T10" s="33"/>
      <c r="U10" s="33"/>
      <c r="V10" s="34"/>
      <c r="W10" s="35"/>
      <c r="X10" s="33"/>
      <c r="Y10" s="33"/>
      <c r="Z10" s="33"/>
      <c r="AA10" s="34"/>
      <c r="AC10" s="36"/>
      <c r="AD10" s="37"/>
    </row>
    <row r="11" spans="1:30" s="20" customFormat="1" ht="15" customHeight="1">
      <c r="A11" s="47">
        <v>6</v>
      </c>
      <c r="B11" s="173" t="s">
        <v>41</v>
      </c>
      <c r="C11" s="25" t="s">
        <v>42</v>
      </c>
      <c r="D11" s="26"/>
      <c r="E11" s="26"/>
      <c r="F11" s="27">
        <f t="shared" si="0"/>
        <v>1</v>
      </c>
      <c r="G11" s="28">
        <f t="shared" si="1"/>
        <v>1</v>
      </c>
      <c r="H11" s="29">
        <v>0</v>
      </c>
      <c r="I11" s="30">
        <v>1</v>
      </c>
      <c r="J11" s="30">
        <v>0</v>
      </c>
      <c r="K11" s="30" t="s">
        <v>43</v>
      </c>
      <c r="L11" s="31">
        <v>1</v>
      </c>
      <c r="M11" s="29"/>
      <c r="N11" s="30"/>
      <c r="O11" s="30"/>
      <c r="P11" s="30"/>
      <c r="Q11" s="31"/>
      <c r="R11" s="35"/>
      <c r="S11" s="33"/>
      <c r="T11" s="33"/>
      <c r="U11" s="33"/>
      <c r="V11" s="34"/>
      <c r="W11" s="35"/>
      <c r="X11" s="33"/>
      <c r="Y11" s="33"/>
      <c r="Z11" s="33"/>
      <c r="AA11" s="34"/>
      <c r="AC11" s="36"/>
      <c r="AD11" s="37"/>
    </row>
    <row r="12" spans="1:30" s="20" customFormat="1" ht="15" customHeight="1">
      <c r="A12" s="23">
        <v>7</v>
      </c>
      <c r="B12" s="173" t="s">
        <v>44</v>
      </c>
      <c r="C12" s="25" t="s">
        <v>45</v>
      </c>
      <c r="D12" s="26"/>
      <c r="E12" s="26"/>
      <c r="F12" s="27">
        <f t="shared" si="0"/>
        <v>1</v>
      </c>
      <c r="G12" s="28">
        <f t="shared" si="1"/>
        <v>1</v>
      </c>
      <c r="H12" s="29"/>
      <c r="I12" s="30"/>
      <c r="J12" s="30"/>
      <c r="K12" s="30"/>
      <c r="L12" s="31"/>
      <c r="M12" s="29">
        <v>0</v>
      </c>
      <c r="N12" s="30">
        <v>1</v>
      </c>
      <c r="O12" s="30">
        <v>0</v>
      </c>
      <c r="P12" s="30" t="s">
        <v>43</v>
      </c>
      <c r="Q12" s="31">
        <v>1</v>
      </c>
      <c r="R12" s="35"/>
      <c r="S12" s="33"/>
      <c r="T12" s="33"/>
      <c r="U12" s="33"/>
      <c r="V12" s="34"/>
      <c r="W12" s="35"/>
      <c r="X12" s="33"/>
      <c r="Y12" s="33"/>
      <c r="Z12" s="33"/>
      <c r="AA12" s="34"/>
      <c r="AC12" s="36"/>
      <c r="AD12" s="37"/>
    </row>
    <row r="13" spans="1:30" s="20" customFormat="1" ht="15" customHeight="1">
      <c r="A13" s="23"/>
      <c r="B13" s="24"/>
      <c r="C13" s="56" t="s">
        <v>46</v>
      </c>
      <c r="D13" s="57"/>
      <c r="E13" s="57"/>
      <c r="F13" s="58">
        <f>SUM(F14:F15)</f>
        <v>8</v>
      </c>
      <c r="G13" s="59">
        <f>SUM(G14:G15)</f>
        <v>10</v>
      </c>
      <c r="H13" s="60">
        <f>SUM(H14:H15)</f>
        <v>2</v>
      </c>
      <c r="I13" s="61">
        <f>SUM(I14:I15)</f>
        <v>2</v>
      </c>
      <c r="J13" s="61">
        <f>SUM(J14:J15)</f>
        <v>0</v>
      </c>
      <c r="K13" s="61"/>
      <c r="L13" s="62">
        <f>SUM(L14:L15)</f>
        <v>5</v>
      </c>
      <c r="M13" s="60">
        <f>SUM(M14:M15)</f>
        <v>0</v>
      </c>
      <c r="N13" s="61">
        <f>SUM(N14:N15)</f>
        <v>0</v>
      </c>
      <c r="O13" s="61">
        <f>SUM(O14:O15)</f>
        <v>0</v>
      </c>
      <c r="P13" s="61"/>
      <c r="Q13" s="62">
        <f>SUM(Q14:Q15)</f>
        <v>0</v>
      </c>
      <c r="R13" s="60">
        <f>SUM(R14:R15)</f>
        <v>2</v>
      </c>
      <c r="S13" s="61">
        <f>SUM(S14:S15)</f>
        <v>2</v>
      </c>
      <c r="T13" s="61">
        <f>SUM(T14:T15)</f>
        <v>0</v>
      </c>
      <c r="U13" s="61"/>
      <c r="V13" s="62">
        <f>SUM(V14:V15)</f>
        <v>5</v>
      </c>
      <c r="W13" s="60">
        <f>SUM(W14:W15)</f>
        <v>0</v>
      </c>
      <c r="X13" s="61">
        <f>SUM(X14:X15)</f>
        <v>0</v>
      </c>
      <c r="Y13" s="61">
        <f>SUM(Y14:Y15)</f>
        <v>0</v>
      </c>
      <c r="Z13" s="61"/>
      <c r="AA13" s="62">
        <f>SUM(AA14:AA15)</f>
        <v>0</v>
      </c>
      <c r="AC13" s="63"/>
      <c r="AD13" s="64"/>
    </row>
    <row r="14" spans="1:30" s="20" customFormat="1" ht="15" customHeight="1">
      <c r="A14" s="23">
        <v>8</v>
      </c>
      <c r="B14" s="173" t="s">
        <v>47</v>
      </c>
      <c r="C14" s="25" t="s">
        <v>48</v>
      </c>
      <c r="D14" s="26" t="s">
        <v>49</v>
      </c>
      <c r="E14" s="26" t="s">
        <v>40</v>
      </c>
      <c r="F14" s="27">
        <f>SUM(H14:J14)+SUM(M14:O14)+SUM(R14:T14)+SUM(W14:Y14)</f>
        <v>4</v>
      </c>
      <c r="G14" s="28">
        <f>L14+Q14+V14+AA14</f>
        <v>5</v>
      </c>
      <c r="H14" s="35">
        <v>2</v>
      </c>
      <c r="I14" s="33">
        <v>2</v>
      </c>
      <c r="J14" s="33">
        <v>0</v>
      </c>
      <c r="K14" s="33" t="s">
        <v>32</v>
      </c>
      <c r="L14" s="34">
        <v>5</v>
      </c>
      <c r="M14" s="29"/>
      <c r="N14" s="30"/>
      <c r="O14" s="30"/>
      <c r="P14" s="30"/>
      <c r="Q14" s="31"/>
      <c r="R14" s="32"/>
      <c r="S14" s="33"/>
      <c r="T14" s="33"/>
      <c r="U14" s="33"/>
      <c r="V14" s="34"/>
      <c r="W14" s="29"/>
      <c r="X14" s="30"/>
      <c r="Y14" s="30"/>
      <c r="Z14" s="30"/>
      <c r="AA14" s="30"/>
      <c r="AC14" s="36"/>
      <c r="AD14" s="65"/>
    </row>
    <row r="15" spans="1:30" s="20" customFormat="1" ht="15" customHeight="1">
      <c r="A15" s="23">
        <v>9</v>
      </c>
      <c r="B15" s="173" t="s">
        <v>50</v>
      </c>
      <c r="C15" s="25" t="s">
        <v>51</v>
      </c>
      <c r="D15" s="26" t="s">
        <v>52</v>
      </c>
      <c r="E15" s="26"/>
      <c r="F15" s="27">
        <f>SUM(H15:J15)+SUM(M15:O15)+SUM(R15:T15)+SUM(W15:Y15)</f>
        <v>4</v>
      </c>
      <c r="G15" s="28">
        <f>L15+Q15+V15+AA15</f>
        <v>5</v>
      </c>
      <c r="H15" s="29"/>
      <c r="I15" s="30"/>
      <c r="J15" s="30"/>
      <c r="K15" s="30"/>
      <c r="L15" s="31"/>
      <c r="M15" s="35"/>
      <c r="N15" s="33"/>
      <c r="O15" s="33"/>
      <c r="P15" s="33"/>
      <c r="Q15" s="34"/>
      <c r="R15" s="41">
        <v>2</v>
      </c>
      <c r="S15" s="30">
        <v>2</v>
      </c>
      <c r="T15" s="30">
        <v>0</v>
      </c>
      <c r="U15" s="30" t="s">
        <v>32</v>
      </c>
      <c r="V15" s="31">
        <v>5</v>
      </c>
      <c r="W15" s="35"/>
      <c r="X15" s="33"/>
      <c r="Y15" s="33"/>
      <c r="Z15" s="33"/>
      <c r="AA15" s="34"/>
      <c r="AC15" s="36"/>
      <c r="AD15" s="37"/>
    </row>
    <row r="16" spans="1:30" s="20" customFormat="1" ht="15" customHeight="1">
      <c r="A16" s="23"/>
      <c r="B16" s="24"/>
      <c r="C16" s="66" t="s">
        <v>53</v>
      </c>
      <c r="D16" s="67"/>
      <c r="E16" s="67"/>
      <c r="F16" s="68">
        <f>SUM(F17:F21)</f>
        <v>21</v>
      </c>
      <c r="G16" s="59">
        <f>SUM(G17:G21)</f>
        <v>23</v>
      </c>
      <c r="H16" s="60">
        <f>SUM(H17:H21)</f>
        <v>2</v>
      </c>
      <c r="I16" s="60">
        <f>SUM(I17:I21)</f>
        <v>0</v>
      </c>
      <c r="J16" s="60">
        <f>SUM(J17:J21)</f>
        <v>3</v>
      </c>
      <c r="K16" s="60"/>
      <c r="L16" s="62">
        <f>SUM(L17:L21)</f>
        <v>5</v>
      </c>
      <c r="M16" s="60">
        <f>SUM(M17:M21)</f>
        <v>4</v>
      </c>
      <c r="N16" s="60">
        <f>SUM(N17:N21)</f>
        <v>0</v>
      </c>
      <c r="O16" s="60">
        <f>SUM(O17:O21)</f>
        <v>4</v>
      </c>
      <c r="P16" s="60"/>
      <c r="Q16" s="62">
        <f>SUM(Q17:Q21)</f>
        <v>9</v>
      </c>
      <c r="R16" s="60">
        <f>SUM(R17:R21)</f>
        <v>2</v>
      </c>
      <c r="S16" s="60">
        <f>SUM(S17:S21)</f>
        <v>0</v>
      </c>
      <c r="T16" s="60">
        <f>SUM(T17:T21)</f>
        <v>2</v>
      </c>
      <c r="U16" s="60"/>
      <c r="V16" s="62">
        <f>SUM(V17:V21)</f>
        <v>5</v>
      </c>
      <c r="W16" s="60">
        <f>SUM(W17:W21)</f>
        <v>2</v>
      </c>
      <c r="X16" s="60">
        <f>SUM(X17:X21)</f>
        <v>0</v>
      </c>
      <c r="Y16" s="60">
        <f>SUM(Y17:Y21)</f>
        <v>2</v>
      </c>
      <c r="Z16" s="60"/>
      <c r="AA16" s="60">
        <f>SUM(AA17:AA21)</f>
        <v>4</v>
      </c>
      <c r="AC16" s="63"/>
      <c r="AD16" s="64"/>
    </row>
    <row r="17" spans="1:30" s="20" customFormat="1" ht="15" customHeight="1">
      <c r="A17" s="23">
        <v>10</v>
      </c>
      <c r="B17" s="173" t="s">
        <v>54</v>
      </c>
      <c r="C17" s="25" t="s">
        <v>55</v>
      </c>
      <c r="D17" s="26" t="s">
        <v>56</v>
      </c>
      <c r="E17" s="26" t="s">
        <v>28</v>
      </c>
      <c r="F17" s="27">
        <f>SUM(H17:J17)+SUM(M17:O17)+SUM(R17:T17)+SUM(W17:Y17)</f>
        <v>5</v>
      </c>
      <c r="G17" s="28">
        <f>L17+Q17+V17+AA17</f>
        <v>5</v>
      </c>
      <c r="H17" s="38">
        <v>2</v>
      </c>
      <c r="I17" s="39">
        <v>0</v>
      </c>
      <c r="J17" s="39">
        <v>3</v>
      </c>
      <c r="K17" s="39" t="s">
        <v>24</v>
      </c>
      <c r="L17" s="40">
        <v>5</v>
      </c>
      <c r="M17" s="33"/>
      <c r="N17" s="33"/>
      <c r="O17" s="33"/>
      <c r="P17" s="33"/>
      <c r="Q17" s="34"/>
      <c r="R17" s="41"/>
      <c r="S17" s="30"/>
      <c r="T17" s="30"/>
      <c r="U17" s="30"/>
      <c r="V17" s="31"/>
      <c r="W17" s="42"/>
      <c r="X17" s="43"/>
      <c r="Y17" s="43"/>
      <c r="Z17" s="43"/>
      <c r="AA17" s="44"/>
      <c r="AC17" s="45"/>
      <c r="AD17" s="37"/>
    </row>
    <row r="18" spans="1:30" s="20" customFormat="1" ht="15" customHeight="1">
      <c r="A18" s="23">
        <v>11</v>
      </c>
      <c r="B18" s="174" t="s">
        <v>57</v>
      </c>
      <c r="C18" s="25" t="s">
        <v>58</v>
      </c>
      <c r="D18" s="26" t="s">
        <v>59</v>
      </c>
      <c r="E18" s="26" t="s">
        <v>40</v>
      </c>
      <c r="F18" s="27">
        <f>SUM(H18:J18)+SUM(M18:O18)+SUM(R18:T18)+SUM(W18:Y18)</f>
        <v>4</v>
      </c>
      <c r="G18" s="28">
        <f>L18+Q18+V18+AA18</f>
        <v>5</v>
      </c>
      <c r="H18" s="38"/>
      <c r="I18" s="39"/>
      <c r="J18" s="39"/>
      <c r="K18" s="39"/>
      <c r="L18" s="40"/>
      <c r="M18" s="38">
        <v>2</v>
      </c>
      <c r="N18" s="39">
        <v>0</v>
      </c>
      <c r="O18" s="39">
        <v>2</v>
      </c>
      <c r="P18" s="39" t="s">
        <v>24</v>
      </c>
      <c r="Q18" s="40">
        <v>5</v>
      </c>
      <c r="R18" s="38"/>
      <c r="S18" s="39"/>
      <c r="T18" s="39"/>
      <c r="U18" s="39"/>
      <c r="V18" s="40"/>
      <c r="W18" s="38"/>
      <c r="X18" s="39"/>
      <c r="Y18" s="39"/>
      <c r="Z18" s="39"/>
      <c r="AA18" s="40"/>
      <c r="AC18" s="45"/>
      <c r="AD18" s="37"/>
    </row>
    <row r="19" spans="1:30" s="20" customFormat="1" ht="15" customHeight="1">
      <c r="A19" s="23">
        <v>12</v>
      </c>
      <c r="B19" s="174" t="s">
        <v>60</v>
      </c>
      <c r="C19" s="25" t="s">
        <v>61</v>
      </c>
      <c r="D19" s="26" t="s">
        <v>62</v>
      </c>
      <c r="E19" s="26" t="s">
        <v>28</v>
      </c>
      <c r="F19" s="27">
        <f>SUM(H19:J19)+SUM(M19:O19)+SUM(R19:T19)+SUM(W19:Y19)</f>
        <v>4</v>
      </c>
      <c r="G19" s="28">
        <f>L19+Q19+V19+AA19</f>
        <v>4</v>
      </c>
      <c r="H19" s="35"/>
      <c r="I19" s="33"/>
      <c r="J19" s="33"/>
      <c r="K19" s="33"/>
      <c r="L19" s="34"/>
      <c r="M19" s="29">
        <v>2</v>
      </c>
      <c r="N19" s="30">
        <v>0</v>
      </c>
      <c r="O19" s="30">
        <v>2</v>
      </c>
      <c r="P19" s="30" t="s">
        <v>32</v>
      </c>
      <c r="Q19" s="34">
        <v>4</v>
      </c>
      <c r="R19" s="29"/>
      <c r="S19" s="30"/>
      <c r="T19" s="30"/>
      <c r="U19" s="30"/>
      <c r="V19" s="34"/>
      <c r="W19" s="29"/>
      <c r="X19" s="30"/>
      <c r="Y19" s="30"/>
      <c r="Z19" s="30"/>
      <c r="AA19" s="30"/>
      <c r="AC19" s="23"/>
      <c r="AD19" s="69"/>
    </row>
    <row r="20" spans="1:30" s="20" customFormat="1" ht="15" customHeight="1">
      <c r="A20" s="23">
        <v>13</v>
      </c>
      <c r="B20" s="174" t="s">
        <v>63</v>
      </c>
      <c r="C20" s="25" t="s">
        <v>64</v>
      </c>
      <c r="D20" s="26" t="s">
        <v>65</v>
      </c>
      <c r="E20" s="26" t="s">
        <v>23</v>
      </c>
      <c r="F20" s="27">
        <f>SUM(H20:J20)+SUM(M20:O20)+SUM(R20:T20)+SUM(W20:Y20)</f>
        <v>4</v>
      </c>
      <c r="G20" s="28">
        <v>5</v>
      </c>
      <c r="H20" s="35"/>
      <c r="I20" s="33"/>
      <c r="J20" s="33"/>
      <c r="K20" s="33"/>
      <c r="L20" s="34"/>
      <c r="M20" s="29"/>
      <c r="N20" s="30"/>
      <c r="O20" s="30"/>
      <c r="P20" s="30"/>
      <c r="Q20" s="31"/>
      <c r="R20" s="29">
        <v>2</v>
      </c>
      <c r="S20" s="30">
        <v>0</v>
      </c>
      <c r="T20" s="30">
        <v>2</v>
      </c>
      <c r="U20" s="30" t="s">
        <v>32</v>
      </c>
      <c r="V20" s="31">
        <v>5</v>
      </c>
      <c r="W20" s="35"/>
      <c r="X20" s="33"/>
      <c r="Y20" s="33"/>
      <c r="Z20" s="33"/>
      <c r="AA20" s="34"/>
      <c r="AC20" s="45"/>
      <c r="AD20" s="46"/>
    </row>
    <row r="21" spans="1:30" s="20" customFormat="1" ht="15" customHeight="1">
      <c r="A21" s="23">
        <v>14</v>
      </c>
      <c r="B21" s="174" t="s">
        <v>66</v>
      </c>
      <c r="C21" s="25" t="s">
        <v>67</v>
      </c>
      <c r="D21" s="26" t="s">
        <v>65</v>
      </c>
      <c r="E21" s="26" t="s">
        <v>23</v>
      </c>
      <c r="F21" s="27">
        <f>SUM(H21:J21)+SUM(M21:O21)+SUM(R21:T21)+SUM(W21:Y21)</f>
        <v>4</v>
      </c>
      <c r="G21" s="28">
        <f>L21+Q21+V21+AA21</f>
        <v>4</v>
      </c>
      <c r="H21" s="35"/>
      <c r="I21" s="33"/>
      <c r="J21" s="33"/>
      <c r="K21" s="33"/>
      <c r="L21" s="34"/>
      <c r="M21" s="35"/>
      <c r="N21" s="33"/>
      <c r="O21" s="33"/>
      <c r="P21" s="33"/>
      <c r="Q21" s="34"/>
      <c r="R21" s="41"/>
      <c r="S21" s="30"/>
      <c r="T21" s="30"/>
      <c r="U21" s="30"/>
      <c r="V21" s="31"/>
      <c r="W21" s="35">
        <v>2</v>
      </c>
      <c r="X21" s="33">
        <v>0</v>
      </c>
      <c r="Y21" s="33">
        <v>2</v>
      </c>
      <c r="Z21" s="33" t="s">
        <v>32</v>
      </c>
      <c r="AA21" s="34">
        <v>4</v>
      </c>
      <c r="AC21" s="23"/>
      <c r="AD21" s="46"/>
    </row>
    <row r="22" spans="1:30" s="20" customFormat="1" ht="15" customHeight="1">
      <c r="A22" s="23"/>
      <c r="B22" s="24"/>
      <c r="C22" s="56" t="s">
        <v>68</v>
      </c>
      <c r="D22" s="57"/>
      <c r="E22" s="57"/>
      <c r="F22" s="68"/>
      <c r="G22" s="59">
        <f>SUM(Q22,V22,AA22,G58)</f>
        <v>54</v>
      </c>
      <c r="H22" s="70"/>
      <c r="I22" s="71"/>
      <c r="J22" s="71"/>
      <c r="K22" s="71"/>
      <c r="L22" s="72"/>
      <c r="M22" s="70"/>
      <c r="N22" s="71"/>
      <c r="O22" s="71"/>
      <c r="P22" s="71"/>
      <c r="Q22" s="72">
        <v>4</v>
      </c>
      <c r="R22" s="73"/>
      <c r="S22" s="71"/>
      <c r="T22" s="71"/>
      <c r="U22" s="71"/>
      <c r="V22" s="72">
        <v>11</v>
      </c>
      <c r="W22" s="70"/>
      <c r="X22" s="71"/>
      <c r="Y22" s="71"/>
      <c r="Z22" s="71"/>
      <c r="AA22" s="72">
        <v>9</v>
      </c>
      <c r="AC22" s="74"/>
      <c r="AD22" s="75"/>
    </row>
    <row r="23" spans="1:30" s="20" customFormat="1" ht="15" customHeight="1">
      <c r="A23" s="23"/>
      <c r="B23" s="24"/>
      <c r="C23" s="56" t="s">
        <v>69</v>
      </c>
      <c r="D23" s="57"/>
      <c r="E23" s="57"/>
      <c r="F23" s="68">
        <f>SUM(F24:F29)</f>
        <v>20</v>
      </c>
      <c r="G23" s="59">
        <f>SUM(G24:G29)</f>
        <v>24</v>
      </c>
      <c r="H23" s="60">
        <f>SUM(H24:H29)</f>
        <v>0</v>
      </c>
      <c r="I23" s="60">
        <f>SUM(I24:I29)</f>
        <v>0</v>
      </c>
      <c r="J23" s="60">
        <f>SUM(J24:J29)</f>
        <v>0</v>
      </c>
      <c r="K23" s="60"/>
      <c r="L23" s="62">
        <f>SUM(L24:L29)</f>
        <v>0</v>
      </c>
      <c r="M23" s="60">
        <f>SUM(M24:M29)</f>
        <v>2</v>
      </c>
      <c r="N23" s="60">
        <f>SUM(N24:N29)</f>
        <v>0</v>
      </c>
      <c r="O23" s="60">
        <f>SUM(O24:O29)</f>
        <v>1</v>
      </c>
      <c r="P23" s="60"/>
      <c r="Q23" s="62">
        <f>SUM(Q24:Q29)</f>
        <v>4</v>
      </c>
      <c r="R23" s="60">
        <f>SUM(R24:R29)</f>
        <v>5</v>
      </c>
      <c r="S23" s="60">
        <f>SUM(S24:S29)</f>
        <v>0</v>
      </c>
      <c r="T23" s="60">
        <f>SUM(T24:T29)</f>
        <v>5</v>
      </c>
      <c r="U23" s="60"/>
      <c r="V23" s="62">
        <f>SUM(V24:V29)</f>
        <v>12</v>
      </c>
      <c r="W23" s="60">
        <f>SUM(W24:W29)</f>
        <v>5</v>
      </c>
      <c r="X23" s="60">
        <f>SUM(X24:X29)</f>
        <v>0</v>
      </c>
      <c r="Y23" s="60">
        <f>SUM(Y24:Y29)</f>
        <v>2</v>
      </c>
      <c r="Z23" s="60"/>
      <c r="AA23" s="60">
        <f>SUM(AA24:AA29)</f>
        <v>8</v>
      </c>
      <c r="AC23" s="74"/>
      <c r="AD23" s="75"/>
    </row>
    <row r="24" spans="1:30" s="20" customFormat="1" ht="15.75" customHeight="1">
      <c r="A24" s="23">
        <v>15</v>
      </c>
      <c r="B24" s="173" t="s">
        <v>70</v>
      </c>
      <c r="C24" s="76" t="s">
        <v>71</v>
      </c>
      <c r="D24" s="26" t="s">
        <v>72</v>
      </c>
      <c r="E24" s="26" t="s">
        <v>40</v>
      </c>
      <c r="F24" s="27">
        <f t="shared" ref="F24:F29" si="2">SUM(H24:J24)+SUM(M24:O24)+SUM(R24:T24)+SUM(W24:Y24)</f>
        <v>3</v>
      </c>
      <c r="G24" s="28">
        <f t="shared" ref="G24:G29" si="3">L24+Q24+V24+AA24</f>
        <v>4</v>
      </c>
      <c r="H24" s="35"/>
      <c r="I24" s="33"/>
      <c r="J24" s="33"/>
      <c r="K24" s="33"/>
      <c r="L24" s="34"/>
      <c r="M24" s="32">
        <v>2</v>
      </c>
      <c r="N24" s="33">
        <v>0</v>
      </c>
      <c r="O24" s="33">
        <v>1</v>
      </c>
      <c r="P24" s="33" t="s">
        <v>32</v>
      </c>
      <c r="Q24" s="34">
        <v>4</v>
      </c>
      <c r="R24" s="32"/>
      <c r="S24" s="33"/>
      <c r="T24" s="33"/>
      <c r="U24" s="33"/>
      <c r="V24" s="34"/>
      <c r="W24" s="35"/>
      <c r="X24" s="33"/>
      <c r="Y24" s="33"/>
      <c r="Z24" s="33"/>
      <c r="AA24" s="34"/>
      <c r="AC24" s="43"/>
      <c r="AD24" s="69"/>
    </row>
    <row r="25" spans="1:30" s="20" customFormat="1" ht="14.25" customHeight="1">
      <c r="A25" s="23">
        <v>16</v>
      </c>
      <c r="B25" s="174" t="s">
        <v>73</v>
      </c>
      <c r="C25" s="76" t="s">
        <v>74</v>
      </c>
      <c r="D25" s="26" t="s">
        <v>72</v>
      </c>
      <c r="E25" s="26" t="s">
        <v>40</v>
      </c>
      <c r="F25" s="27">
        <f t="shared" si="2"/>
        <v>4</v>
      </c>
      <c r="G25" s="28">
        <f t="shared" si="3"/>
        <v>4</v>
      </c>
      <c r="H25" s="35"/>
      <c r="I25" s="33"/>
      <c r="J25" s="33"/>
      <c r="K25" s="33"/>
      <c r="L25" s="34"/>
      <c r="M25" s="35"/>
      <c r="N25" s="33"/>
      <c r="O25" s="33"/>
      <c r="P25" s="33"/>
      <c r="Q25" s="34"/>
      <c r="R25" s="29">
        <v>2</v>
      </c>
      <c r="S25" s="30">
        <v>0</v>
      </c>
      <c r="T25" s="30">
        <v>2</v>
      </c>
      <c r="U25" s="30" t="s">
        <v>24</v>
      </c>
      <c r="V25" s="31">
        <v>4</v>
      </c>
      <c r="W25" s="29"/>
      <c r="X25" s="30"/>
      <c r="Y25" s="30"/>
      <c r="Z25" s="30"/>
      <c r="AA25" s="31"/>
      <c r="AC25" s="43"/>
      <c r="AD25" s="69"/>
    </row>
    <row r="26" spans="1:30" s="20" customFormat="1" ht="15" customHeight="1">
      <c r="A26" s="23">
        <v>17</v>
      </c>
      <c r="B26" s="174" t="s">
        <v>75</v>
      </c>
      <c r="C26" s="76" t="s">
        <v>76</v>
      </c>
      <c r="D26" s="26" t="s">
        <v>59</v>
      </c>
      <c r="E26" s="26" t="s">
        <v>40</v>
      </c>
      <c r="F26" s="27">
        <f t="shared" si="2"/>
        <v>3</v>
      </c>
      <c r="G26" s="28">
        <f t="shared" si="3"/>
        <v>4</v>
      </c>
      <c r="H26" s="35"/>
      <c r="I26" s="33"/>
      <c r="J26" s="33"/>
      <c r="K26" s="33"/>
      <c r="L26" s="34"/>
      <c r="M26" s="35"/>
      <c r="N26" s="33"/>
      <c r="O26" s="33"/>
      <c r="P26" s="33"/>
      <c r="Q26" s="34"/>
      <c r="R26" s="41">
        <v>2</v>
      </c>
      <c r="S26" s="30">
        <v>0</v>
      </c>
      <c r="T26" s="30">
        <v>1</v>
      </c>
      <c r="U26" s="30" t="s">
        <v>32</v>
      </c>
      <c r="V26" s="31">
        <v>4</v>
      </c>
      <c r="W26" s="29"/>
      <c r="X26" s="30"/>
      <c r="Y26" s="30"/>
      <c r="Z26" s="30"/>
      <c r="AA26" s="31"/>
      <c r="AC26" s="43"/>
      <c r="AD26" s="69"/>
    </row>
    <row r="27" spans="1:30" s="20" customFormat="1" ht="15" customHeight="1">
      <c r="A27" s="23">
        <v>18</v>
      </c>
      <c r="B27" s="174" t="s">
        <v>77</v>
      </c>
      <c r="C27" s="76" t="s">
        <v>78</v>
      </c>
      <c r="D27" s="26" t="s">
        <v>79</v>
      </c>
      <c r="E27" s="26" t="s">
        <v>40</v>
      </c>
      <c r="F27" s="27">
        <f t="shared" si="2"/>
        <v>3</v>
      </c>
      <c r="G27" s="28">
        <f t="shared" si="3"/>
        <v>4</v>
      </c>
      <c r="H27" s="35"/>
      <c r="I27" s="33"/>
      <c r="J27" s="33"/>
      <c r="K27" s="33"/>
      <c r="L27" s="34"/>
      <c r="M27" s="35"/>
      <c r="N27" s="33"/>
      <c r="O27" s="33"/>
      <c r="P27" s="33"/>
      <c r="Q27" s="34"/>
      <c r="R27" s="41">
        <v>1</v>
      </c>
      <c r="S27" s="30">
        <v>0</v>
      </c>
      <c r="T27" s="30">
        <v>2</v>
      </c>
      <c r="U27" s="30" t="s">
        <v>24</v>
      </c>
      <c r="V27" s="31">
        <v>4</v>
      </c>
      <c r="W27" s="35"/>
      <c r="X27" s="33"/>
      <c r="Y27" s="33"/>
      <c r="Z27" s="33"/>
      <c r="AA27" s="34"/>
      <c r="AC27" s="43"/>
      <c r="AD27" s="69"/>
    </row>
    <row r="28" spans="1:30" s="20" customFormat="1" ht="13.5" customHeight="1">
      <c r="A28" s="23">
        <v>19</v>
      </c>
      <c r="B28" s="174" t="s">
        <v>80</v>
      </c>
      <c r="C28" s="76" t="s">
        <v>81</v>
      </c>
      <c r="D28" s="26" t="s">
        <v>39</v>
      </c>
      <c r="E28" s="26" t="s">
        <v>40</v>
      </c>
      <c r="F28" s="27">
        <f t="shared" si="2"/>
        <v>4</v>
      </c>
      <c r="G28" s="28">
        <f t="shared" si="3"/>
        <v>4</v>
      </c>
      <c r="H28" s="29"/>
      <c r="I28" s="30"/>
      <c r="J28" s="30"/>
      <c r="K28" s="30"/>
      <c r="L28" s="31"/>
      <c r="M28" s="35"/>
      <c r="N28" s="33"/>
      <c r="O28" s="33"/>
      <c r="P28" s="33"/>
      <c r="Q28" s="34"/>
      <c r="R28" s="41"/>
      <c r="S28" s="30"/>
      <c r="T28" s="30"/>
      <c r="U28" s="30"/>
      <c r="V28" s="31"/>
      <c r="W28" s="35">
        <v>2</v>
      </c>
      <c r="X28" s="33">
        <v>0</v>
      </c>
      <c r="Y28" s="33">
        <v>2</v>
      </c>
      <c r="Z28" s="33" t="s">
        <v>24</v>
      </c>
      <c r="AA28" s="34">
        <v>4</v>
      </c>
      <c r="AC28" s="43"/>
      <c r="AD28" s="69"/>
    </row>
    <row r="29" spans="1:30" s="20" customFormat="1" ht="13.5" customHeight="1">
      <c r="A29" s="23">
        <v>20</v>
      </c>
      <c r="B29" s="174" t="s">
        <v>82</v>
      </c>
      <c r="C29" s="76" t="s">
        <v>83</v>
      </c>
      <c r="D29" s="26" t="s">
        <v>84</v>
      </c>
      <c r="E29" s="26" t="s">
        <v>40</v>
      </c>
      <c r="F29" s="27">
        <f t="shared" si="2"/>
        <v>3</v>
      </c>
      <c r="G29" s="28">
        <f t="shared" si="3"/>
        <v>4</v>
      </c>
      <c r="H29" s="29"/>
      <c r="I29" s="30"/>
      <c r="J29" s="30"/>
      <c r="K29" s="30"/>
      <c r="L29" s="31"/>
      <c r="M29" s="35"/>
      <c r="N29" s="33"/>
      <c r="O29" s="33"/>
      <c r="P29" s="33"/>
      <c r="Q29" s="34"/>
      <c r="R29" s="29"/>
      <c r="S29" s="30"/>
      <c r="T29" s="30"/>
      <c r="U29" s="30"/>
      <c r="V29" s="31"/>
      <c r="W29" s="35">
        <v>3</v>
      </c>
      <c r="X29" s="33">
        <v>0</v>
      </c>
      <c r="Y29" s="33">
        <v>0</v>
      </c>
      <c r="Z29" s="33" t="s">
        <v>24</v>
      </c>
      <c r="AA29" s="34">
        <v>4</v>
      </c>
      <c r="AC29" s="42"/>
      <c r="AD29" s="69"/>
    </row>
    <row r="30" spans="1:30" s="20" customFormat="1" ht="15" customHeight="1">
      <c r="A30" s="23"/>
      <c r="B30" s="24"/>
      <c r="C30" s="66" t="s">
        <v>85</v>
      </c>
      <c r="D30" s="67"/>
      <c r="E30" s="67"/>
      <c r="F30" s="68">
        <f t="shared" ref="F30:AA30" si="4">SUM(F31:F36)</f>
        <v>21</v>
      </c>
      <c r="G30" s="59">
        <f t="shared" si="4"/>
        <v>24</v>
      </c>
      <c r="H30" s="60">
        <f t="shared" si="4"/>
        <v>0</v>
      </c>
      <c r="I30" s="60">
        <f t="shared" si="4"/>
        <v>0</v>
      </c>
      <c r="J30" s="60">
        <f t="shared" si="4"/>
        <v>0</v>
      </c>
      <c r="K30" s="60">
        <f t="shared" si="4"/>
        <v>0</v>
      </c>
      <c r="L30" s="62">
        <f t="shared" si="4"/>
        <v>0</v>
      </c>
      <c r="M30" s="60">
        <f t="shared" si="4"/>
        <v>3</v>
      </c>
      <c r="N30" s="60">
        <f t="shared" si="4"/>
        <v>0</v>
      </c>
      <c r="O30" s="60">
        <f t="shared" si="4"/>
        <v>0</v>
      </c>
      <c r="P30" s="60">
        <f t="shared" si="4"/>
        <v>0</v>
      </c>
      <c r="Q30" s="62">
        <f t="shared" si="4"/>
        <v>4</v>
      </c>
      <c r="R30" s="60">
        <f t="shared" si="4"/>
        <v>6</v>
      </c>
      <c r="S30" s="60">
        <f t="shared" si="4"/>
        <v>0</v>
      </c>
      <c r="T30" s="60">
        <f t="shared" si="4"/>
        <v>5</v>
      </c>
      <c r="U30" s="60">
        <f t="shared" si="4"/>
        <v>0</v>
      </c>
      <c r="V30" s="62">
        <f t="shared" si="4"/>
        <v>12</v>
      </c>
      <c r="W30" s="60">
        <f t="shared" si="4"/>
        <v>5</v>
      </c>
      <c r="X30" s="60">
        <f t="shared" si="4"/>
        <v>0</v>
      </c>
      <c r="Y30" s="60">
        <f t="shared" si="4"/>
        <v>2</v>
      </c>
      <c r="Z30" s="60">
        <f t="shared" si="4"/>
        <v>0</v>
      </c>
      <c r="AA30" s="60">
        <f t="shared" si="4"/>
        <v>8</v>
      </c>
      <c r="AC30" s="74"/>
      <c r="AD30" s="75"/>
    </row>
    <row r="31" spans="1:30" s="20" customFormat="1" ht="15" customHeight="1">
      <c r="A31" s="23">
        <v>21</v>
      </c>
      <c r="B31" s="24" t="s">
        <v>86</v>
      </c>
      <c r="C31" s="76" t="s">
        <v>87</v>
      </c>
      <c r="D31" s="49" t="s">
        <v>88</v>
      </c>
      <c r="E31" s="49" t="s">
        <v>36</v>
      </c>
      <c r="F31" s="27">
        <f t="shared" ref="F31:F36" si="5">SUM(H31:J31)+SUM(M31:O31)+SUM(R31:T31)+SUM(W31:Y31)</f>
        <v>3</v>
      </c>
      <c r="G31" s="28">
        <f t="shared" ref="G31:G36" si="6">L31+Q31+V31+AA31</f>
        <v>4</v>
      </c>
      <c r="H31" s="35"/>
      <c r="I31" s="33"/>
      <c r="J31" s="33"/>
      <c r="K31" s="33"/>
      <c r="L31" s="34"/>
      <c r="M31" s="29">
        <v>3</v>
      </c>
      <c r="N31" s="30">
        <v>0</v>
      </c>
      <c r="O31" s="30">
        <v>0</v>
      </c>
      <c r="P31" s="30" t="s">
        <v>24</v>
      </c>
      <c r="Q31" s="31">
        <v>4</v>
      </c>
      <c r="R31" s="41"/>
      <c r="S31" s="30"/>
      <c r="T31" s="30"/>
      <c r="U31" s="30"/>
      <c r="V31" s="31"/>
      <c r="W31" s="35"/>
      <c r="X31" s="33"/>
      <c r="Y31" s="33"/>
      <c r="Z31" s="33"/>
      <c r="AA31" s="34"/>
      <c r="AC31" s="23"/>
      <c r="AD31" s="77"/>
    </row>
    <row r="32" spans="1:30" s="20" customFormat="1" ht="15" customHeight="1">
      <c r="A32" s="23">
        <v>22</v>
      </c>
      <c r="B32" s="24" t="s">
        <v>89</v>
      </c>
      <c r="C32" s="76" t="s">
        <v>90</v>
      </c>
      <c r="D32" s="26" t="s">
        <v>91</v>
      </c>
      <c r="E32" s="26" t="s">
        <v>40</v>
      </c>
      <c r="F32" s="27">
        <f t="shared" si="5"/>
        <v>4</v>
      </c>
      <c r="G32" s="28">
        <f t="shared" si="6"/>
        <v>4</v>
      </c>
      <c r="H32" s="35"/>
      <c r="I32" s="33"/>
      <c r="J32" s="33"/>
      <c r="K32" s="33"/>
      <c r="L32" s="34"/>
      <c r="M32" s="29"/>
      <c r="N32" s="30"/>
      <c r="O32" s="30"/>
      <c r="P32" s="30"/>
      <c r="Q32" s="31"/>
      <c r="R32" s="41">
        <v>2</v>
      </c>
      <c r="S32" s="30">
        <v>0</v>
      </c>
      <c r="T32" s="30">
        <v>2</v>
      </c>
      <c r="U32" s="30" t="s">
        <v>24</v>
      </c>
      <c r="V32" s="31">
        <v>4</v>
      </c>
      <c r="W32" s="35"/>
      <c r="X32" s="33"/>
      <c r="Y32" s="33"/>
      <c r="Z32" s="33"/>
      <c r="AA32" s="34"/>
      <c r="AC32" s="43"/>
      <c r="AD32" s="77"/>
    </row>
    <row r="33" spans="1:30" s="20" customFormat="1" ht="15" customHeight="1">
      <c r="A33" s="23">
        <v>23</v>
      </c>
      <c r="B33" s="24" t="s">
        <v>92</v>
      </c>
      <c r="C33" s="76" t="s">
        <v>93</v>
      </c>
      <c r="D33" s="26" t="s">
        <v>91</v>
      </c>
      <c r="E33" s="26" t="s">
        <v>40</v>
      </c>
      <c r="F33" s="27">
        <f t="shared" si="5"/>
        <v>4</v>
      </c>
      <c r="G33" s="28">
        <f t="shared" si="6"/>
        <v>4</v>
      </c>
      <c r="H33" s="35"/>
      <c r="I33" s="33"/>
      <c r="J33" s="33"/>
      <c r="K33" s="33"/>
      <c r="L33" s="34"/>
      <c r="M33" s="35"/>
      <c r="N33" s="33"/>
      <c r="O33" s="33"/>
      <c r="P33" s="33"/>
      <c r="Q33" s="34"/>
      <c r="R33" s="41">
        <v>2</v>
      </c>
      <c r="S33" s="30">
        <v>0</v>
      </c>
      <c r="T33" s="30">
        <v>2</v>
      </c>
      <c r="U33" s="30" t="s">
        <v>24</v>
      </c>
      <c r="V33" s="31">
        <v>4</v>
      </c>
      <c r="W33" s="29"/>
      <c r="X33" s="30"/>
      <c r="Y33" s="30"/>
      <c r="Z33" s="30"/>
      <c r="AA33" s="31"/>
      <c r="AC33" s="43"/>
      <c r="AD33" s="69"/>
    </row>
    <row r="34" spans="1:30" s="20" customFormat="1" ht="15" customHeight="1">
      <c r="A34" s="23">
        <v>24</v>
      </c>
      <c r="B34" s="174" t="s">
        <v>82</v>
      </c>
      <c r="C34" s="76" t="s">
        <v>83</v>
      </c>
      <c r="D34" s="26" t="s">
        <v>84</v>
      </c>
      <c r="E34" s="26" t="s">
        <v>40</v>
      </c>
      <c r="F34" s="27">
        <f t="shared" si="5"/>
        <v>3</v>
      </c>
      <c r="G34" s="28">
        <f t="shared" si="6"/>
        <v>4</v>
      </c>
      <c r="H34" s="35"/>
      <c r="I34" s="33"/>
      <c r="J34" s="33"/>
      <c r="K34" s="33"/>
      <c r="L34" s="34"/>
      <c r="M34" s="35"/>
      <c r="N34" s="33"/>
      <c r="O34" s="33"/>
      <c r="P34" s="33"/>
      <c r="Q34" s="34"/>
      <c r="R34" s="41"/>
      <c r="S34" s="30"/>
      <c r="T34" s="30"/>
      <c r="U34" s="30"/>
      <c r="V34" s="31"/>
      <c r="W34" s="29">
        <v>3</v>
      </c>
      <c r="X34" s="30">
        <v>0</v>
      </c>
      <c r="Y34" s="30">
        <v>0</v>
      </c>
      <c r="Z34" s="30" t="s">
        <v>24</v>
      </c>
      <c r="AA34" s="31">
        <v>4</v>
      </c>
      <c r="AC34" s="43"/>
      <c r="AD34" s="69"/>
    </row>
    <row r="35" spans="1:30" s="20" customFormat="1" ht="14.25" customHeight="1">
      <c r="A35" s="23">
        <v>25</v>
      </c>
      <c r="B35" s="24" t="s">
        <v>94</v>
      </c>
      <c r="C35" s="76" t="s">
        <v>95</v>
      </c>
      <c r="D35" s="26" t="s">
        <v>96</v>
      </c>
      <c r="E35" s="26" t="s">
        <v>36</v>
      </c>
      <c r="F35" s="27">
        <f t="shared" si="5"/>
        <v>4</v>
      </c>
      <c r="G35" s="28">
        <f t="shared" si="6"/>
        <v>4</v>
      </c>
      <c r="H35" s="35"/>
      <c r="I35" s="33"/>
      <c r="J35" s="33"/>
      <c r="K35" s="33"/>
      <c r="L35" s="34"/>
      <c r="M35" s="35"/>
      <c r="N35" s="33"/>
      <c r="O35" s="33"/>
      <c r="P35" s="33"/>
      <c r="Q35" s="34"/>
      <c r="R35" s="41"/>
      <c r="S35" s="30"/>
      <c r="T35" s="30"/>
      <c r="U35" s="30"/>
      <c r="V35" s="31"/>
      <c r="W35" s="41">
        <v>2</v>
      </c>
      <c r="X35" s="30">
        <v>0</v>
      </c>
      <c r="Y35" s="30">
        <v>2</v>
      </c>
      <c r="Z35" s="30" t="s">
        <v>32</v>
      </c>
      <c r="AA35" s="31">
        <v>4</v>
      </c>
      <c r="AC35" s="23"/>
      <c r="AD35" s="77"/>
    </row>
    <row r="36" spans="1:30" s="20" customFormat="1" ht="15" customHeight="1">
      <c r="A36" s="23">
        <v>26</v>
      </c>
      <c r="B36" s="24" t="s">
        <v>97</v>
      </c>
      <c r="C36" s="76" t="s">
        <v>98</v>
      </c>
      <c r="D36" s="26" t="s">
        <v>99</v>
      </c>
      <c r="E36" s="26" t="s">
        <v>28</v>
      </c>
      <c r="F36" s="27">
        <f t="shared" si="5"/>
        <v>3</v>
      </c>
      <c r="G36" s="28">
        <f t="shared" si="6"/>
        <v>4</v>
      </c>
      <c r="H36" s="41"/>
      <c r="I36" s="30"/>
      <c r="J36" s="30"/>
      <c r="K36" s="30"/>
      <c r="L36" s="31"/>
      <c r="M36" s="35"/>
      <c r="N36" s="33"/>
      <c r="O36" s="33"/>
      <c r="P36" s="33"/>
      <c r="Q36" s="34"/>
      <c r="R36" s="41">
        <v>2</v>
      </c>
      <c r="S36" s="30">
        <v>0</v>
      </c>
      <c r="T36" s="30">
        <v>1</v>
      </c>
      <c r="U36" s="30" t="s">
        <v>100</v>
      </c>
      <c r="V36" s="31">
        <v>4</v>
      </c>
      <c r="W36" s="41"/>
      <c r="X36" s="30"/>
      <c r="Y36" s="30"/>
      <c r="Z36" s="30"/>
      <c r="AA36" s="31"/>
      <c r="AC36" s="45"/>
      <c r="AD36" s="46"/>
    </row>
    <row r="37" spans="1:30" s="20" customFormat="1" ht="15" customHeight="1">
      <c r="A37" s="23"/>
      <c r="B37" s="24"/>
      <c r="C37" s="66" t="s">
        <v>101</v>
      </c>
      <c r="D37" s="67"/>
      <c r="E37" s="67"/>
      <c r="F37" s="68">
        <f>SUM(F38:F43)</f>
        <v>21</v>
      </c>
      <c r="G37" s="59">
        <f>SUM(G38:G43)</f>
        <v>24</v>
      </c>
      <c r="H37" s="60">
        <f>SUM(H38:H43)</f>
        <v>0</v>
      </c>
      <c r="I37" s="60">
        <f>SUM(I38:I43)</f>
        <v>0</v>
      </c>
      <c r="J37" s="60">
        <f>SUM(J38:J43)</f>
        <v>0</v>
      </c>
      <c r="K37" s="61"/>
      <c r="L37" s="62">
        <f>SUM(L38:L43)</f>
        <v>0</v>
      </c>
      <c r="M37" s="60">
        <f>SUM(M38:M43)</f>
        <v>1</v>
      </c>
      <c r="N37" s="60">
        <f>SUM(N38:N43)</f>
        <v>0</v>
      </c>
      <c r="O37" s="60">
        <f>SUM(O38:O43)</f>
        <v>1</v>
      </c>
      <c r="P37" s="60"/>
      <c r="Q37" s="19">
        <f>SUM(Q38:Q43)</f>
        <v>4</v>
      </c>
      <c r="R37" s="60">
        <f>SUM(R38:R43)</f>
        <v>6</v>
      </c>
      <c r="S37" s="60">
        <f>SUM(S38:S43)</f>
        <v>0</v>
      </c>
      <c r="T37" s="60">
        <f>SUM(T38:T43)</f>
        <v>5</v>
      </c>
      <c r="U37" s="60"/>
      <c r="V37" s="62">
        <f>SUM(V38:V43)</f>
        <v>12</v>
      </c>
      <c r="W37" s="60">
        <f>SUM(W38:W43)</f>
        <v>4</v>
      </c>
      <c r="X37" s="60">
        <f>SUM(X38:X43)</f>
        <v>0</v>
      </c>
      <c r="Y37" s="60">
        <f>SUM(Y38:Y43)</f>
        <v>4</v>
      </c>
      <c r="Z37" s="60"/>
      <c r="AA37" s="60">
        <f>SUM(AA38:AA43)</f>
        <v>8</v>
      </c>
      <c r="AC37" s="74"/>
      <c r="AD37" s="75"/>
    </row>
    <row r="38" spans="1:30" s="20" customFormat="1" ht="15" customHeight="1">
      <c r="A38" s="78">
        <v>27</v>
      </c>
      <c r="B38" s="173" t="s">
        <v>102</v>
      </c>
      <c r="C38" s="162" t="s">
        <v>103</v>
      </c>
      <c r="D38" s="79" t="s">
        <v>59</v>
      </c>
      <c r="E38" s="79" t="s">
        <v>40</v>
      </c>
      <c r="F38" s="27">
        <f t="shared" ref="F38:F43" si="7">SUM(H38:J38)+SUM(M38:O38)+SUM(R38:T38)+SUM(W38:Y38)</f>
        <v>2</v>
      </c>
      <c r="G38" s="28">
        <f t="shared" ref="G38:G43" si="8">L38+Q38+V38+AA38</f>
        <v>4</v>
      </c>
      <c r="H38" s="80"/>
      <c r="I38" s="81"/>
      <c r="J38" s="81"/>
      <c r="K38" s="81"/>
      <c r="L38" s="82"/>
      <c r="M38" s="80">
        <v>1</v>
      </c>
      <c r="N38" s="81">
        <v>0</v>
      </c>
      <c r="O38" s="81">
        <v>1</v>
      </c>
      <c r="P38" s="81" t="s">
        <v>32</v>
      </c>
      <c r="Q38" s="82">
        <v>4</v>
      </c>
      <c r="R38" s="83"/>
      <c r="S38" s="84"/>
      <c r="T38" s="84"/>
      <c r="U38" s="84"/>
      <c r="V38" s="85"/>
      <c r="W38" s="80"/>
      <c r="X38" s="81"/>
      <c r="Y38" s="81"/>
      <c r="Z38" s="81"/>
      <c r="AA38" s="82"/>
      <c r="AB38" s="78"/>
      <c r="AC38" s="86"/>
      <c r="AD38" s="77"/>
    </row>
    <row r="39" spans="1:30" s="20" customFormat="1" ht="15" customHeight="1">
      <c r="A39" s="78">
        <v>28</v>
      </c>
      <c r="B39" s="174" t="s">
        <v>104</v>
      </c>
      <c r="C39" s="163" t="s">
        <v>105</v>
      </c>
      <c r="D39" s="79" t="s">
        <v>27</v>
      </c>
      <c r="E39" s="79" t="s">
        <v>28</v>
      </c>
      <c r="F39" s="27">
        <f t="shared" si="7"/>
        <v>4</v>
      </c>
      <c r="G39" s="28">
        <f t="shared" si="8"/>
        <v>4</v>
      </c>
      <c r="H39" s="80"/>
      <c r="I39" s="81"/>
      <c r="J39" s="81"/>
      <c r="K39" s="81"/>
      <c r="L39" s="82"/>
      <c r="M39" s="83"/>
      <c r="N39" s="84"/>
      <c r="O39" s="84"/>
      <c r="P39" s="84"/>
      <c r="Q39" s="85"/>
      <c r="R39" s="83">
        <v>2</v>
      </c>
      <c r="S39" s="84">
        <v>0</v>
      </c>
      <c r="T39" s="84">
        <v>2</v>
      </c>
      <c r="U39" s="84" t="s">
        <v>24</v>
      </c>
      <c r="V39" s="85">
        <v>4</v>
      </c>
      <c r="W39" s="80"/>
      <c r="X39" s="81"/>
      <c r="Y39" s="81"/>
      <c r="Z39" s="81"/>
      <c r="AA39" s="82"/>
      <c r="AB39" s="78"/>
      <c r="AC39" s="87">
        <v>2</v>
      </c>
      <c r="AD39" s="77" t="s">
        <v>26</v>
      </c>
    </row>
    <row r="40" spans="1:30" s="20" customFormat="1" ht="15" customHeight="1">
      <c r="A40" s="78">
        <v>29</v>
      </c>
      <c r="B40" s="174" t="s">
        <v>106</v>
      </c>
      <c r="C40" s="163" t="s">
        <v>107</v>
      </c>
      <c r="D40" s="79" t="s">
        <v>59</v>
      </c>
      <c r="E40" s="79" t="s">
        <v>40</v>
      </c>
      <c r="F40" s="27">
        <f t="shared" si="7"/>
        <v>3</v>
      </c>
      <c r="G40" s="28">
        <f t="shared" si="8"/>
        <v>4</v>
      </c>
      <c r="H40" s="80"/>
      <c r="I40" s="81"/>
      <c r="J40" s="81"/>
      <c r="K40" s="81"/>
      <c r="L40" s="82"/>
      <c r="M40" s="83"/>
      <c r="N40" s="84"/>
      <c r="O40" s="84"/>
      <c r="P40" s="84"/>
      <c r="Q40" s="85"/>
      <c r="R40" s="83">
        <v>2</v>
      </c>
      <c r="S40" s="84">
        <v>0</v>
      </c>
      <c r="T40" s="84">
        <v>1</v>
      </c>
      <c r="U40" s="84" t="s">
        <v>32</v>
      </c>
      <c r="V40" s="85">
        <v>4</v>
      </c>
      <c r="W40" s="80"/>
      <c r="X40" s="81"/>
      <c r="Y40" s="81"/>
      <c r="Z40" s="81"/>
      <c r="AA40" s="82"/>
      <c r="AB40" s="78"/>
      <c r="AC40" s="86"/>
      <c r="AD40" s="77"/>
    </row>
    <row r="41" spans="1:30" s="20" customFormat="1" ht="15" customHeight="1">
      <c r="A41" s="78">
        <v>30</v>
      </c>
      <c r="B41" s="174" t="s">
        <v>108</v>
      </c>
      <c r="C41" s="163" t="s">
        <v>109</v>
      </c>
      <c r="D41" s="79" t="s">
        <v>110</v>
      </c>
      <c r="E41" s="79" t="s">
        <v>40</v>
      </c>
      <c r="F41" s="27">
        <f t="shared" si="7"/>
        <v>4</v>
      </c>
      <c r="G41" s="28">
        <f t="shared" si="8"/>
        <v>4</v>
      </c>
      <c r="H41" s="80"/>
      <c r="I41" s="81"/>
      <c r="J41" s="81"/>
      <c r="K41" s="81"/>
      <c r="L41" s="82"/>
      <c r="M41" s="83"/>
      <c r="N41" s="84"/>
      <c r="O41" s="84"/>
      <c r="P41" s="84"/>
      <c r="Q41" s="85"/>
      <c r="R41" s="83">
        <v>2</v>
      </c>
      <c r="S41" s="84">
        <v>0</v>
      </c>
      <c r="T41" s="84">
        <v>2</v>
      </c>
      <c r="U41" s="84" t="s">
        <v>32</v>
      </c>
      <c r="V41" s="85">
        <v>4</v>
      </c>
      <c r="W41" s="80"/>
      <c r="X41" s="81"/>
      <c r="Y41" s="81"/>
      <c r="Z41" s="81"/>
      <c r="AA41" s="82"/>
      <c r="AB41" s="78"/>
      <c r="AC41" s="86"/>
      <c r="AD41" s="77"/>
    </row>
    <row r="42" spans="1:30" s="20" customFormat="1" ht="15" customHeight="1">
      <c r="A42" s="78">
        <v>31</v>
      </c>
      <c r="B42" s="174" t="s">
        <v>111</v>
      </c>
      <c r="C42" s="163" t="s">
        <v>112</v>
      </c>
      <c r="D42" s="79" t="s">
        <v>110</v>
      </c>
      <c r="E42" s="79" t="s">
        <v>40</v>
      </c>
      <c r="F42" s="27">
        <f t="shared" si="7"/>
        <v>4</v>
      </c>
      <c r="G42" s="28">
        <f t="shared" si="8"/>
        <v>4</v>
      </c>
      <c r="H42" s="80"/>
      <c r="I42" s="81"/>
      <c r="J42" s="81"/>
      <c r="K42" s="81"/>
      <c r="L42" s="82"/>
      <c r="M42" s="83"/>
      <c r="N42" s="84"/>
      <c r="O42" s="84"/>
      <c r="P42" s="84"/>
      <c r="Q42" s="85"/>
      <c r="R42" s="83"/>
      <c r="S42" s="84"/>
      <c r="T42" s="84"/>
      <c r="U42" s="84"/>
      <c r="V42" s="85"/>
      <c r="W42" s="80">
        <v>2</v>
      </c>
      <c r="X42" s="81">
        <v>0</v>
      </c>
      <c r="Y42" s="81">
        <v>2</v>
      </c>
      <c r="Z42" s="81" t="s">
        <v>24</v>
      </c>
      <c r="AA42" s="82">
        <v>4</v>
      </c>
      <c r="AB42" s="78">
        <v>30</v>
      </c>
      <c r="AC42" s="87">
        <f>A41</f>
        <v>30</v>
      </c>
      <c r="AD42" s="77" t="str">
        <f>C41</f>
        <v xml:space="preserve">Open source SOC development in practice I. </v>
      </c>
    </row>
    <row r="43" spans="1:30" s="20" customFormat="1" ht="15" customHeight="1">
      <c r="A43" s="78">
        <v>32</v>
      </c>
      <c r="B43" s="174" t="s">
        <v>113</v>
      </c>
      <c r="C43" s="164" t="s">
        <v>114</v>
      </c>
      <c r="D43" s="88" t="s">
        <v>27</v>
      </c>
      <c r="E43" s="169" t="s">
        <v>28</v>
      </c>
      <c r="F43" s="27">
        <f t="shared" si="7"/>
        <v>4</v>
      </c>
      <c r="G43" s="28">
        <f t="shared" si="8"/>
        <v>4</v>
      </c>
      <c r="H43" s="89"/>
      <c r="I43" s="90"/>
      <c r="J43" s="90"/>
      <c r="K43" s="90"/>
      <c r="L43" s="91"/>
      <c r="M43" s="89"/>
      <c r="N43" s="90"/>
      <c r="O43" s="90"/>
      <c r="P43" s="90"/>
      <c r="Q43" s="91"/>
      <c r="R43" s="92"/>
      <c r="S43" s="93"/>
      <c r="T43" s="93"/>
      <c r="U43" s="93"/>
      <c r="V43" s="94"/>
      <c r="W43" s="92">
        <v>2</v>
      </c>
      <c r="X43" s="93">
        <v>0</v>
      </c>
      <c r="Y43" s="93">
        <v>2</v>
      </c>
      <c r="Z43" s="93" t="s">
        <v>24</v>
      </c>
      <c r="AA43" s="94">
        <v>4</v>
      </c>
      <c r="AB43" s="95"/>
      <c r="AC43" s="96"/>
      <c r="AD43" s="77"/>
    </row>
    <row r="44" spans="1:30" s="20" customFormat="1" ht="15" customHeight="1">
      <c r="A44" s="12"/>
      <c r="B44" s="13"/>
      <c r="C44" s="14" t="s">
        <v>115</v>
      </c>
      <c r="D44" s="15"/>
      <c r="E44" s="170"/>
      <c r="F44" s="68">
        <f>SUM(F45:F50)</f>
        <v>20</v>
      </c>
      <c r="G44" s="59">
        <f>SUM(G45:G50)</f>
        <v>24</v>
      </c>
      <c r="H44" s="60">
        <f>SUM(H45:H50)</f>
        <v>0</v>
      </c>
      <c r="I44" s="60">
        <f>SUM(I45:I50)</f>
        <v>0</v>
      </c>
      <c r="J44" s="60">
        <f>SUM(J45:J50)</f>
        <v>0</v>
      </c>
      <c r="K44" s="61"/>
      <c r="L44" s="62">
        <f>SUM(L45:L50)</f>
        <v>0</v>
      </c>
      <c r="M44" s="60">
        <f>SUM(M45:M50)</f>
        <v>3</v>
      </c>
      <c r="N44" s="60">
        <f>SUM(N45:N50)</f>
        <v>0</v>
      </c>
      <c r="O44" s="60">
        <f>SUM(O45:O50)</f>
        <v>0</v>
      </c>
      <c r="P44" s="60"/>
      <c r="Q44" s="19">
        <f>SUM(Q45:Q50)</f>
        <v>4</v>
      </c>
      <c r="R44" s="60">
        <f>SUM(R45:R50)</f>
        <v>3</v>
      </c>
      <c r="S44" s="60">
        <f>SUM(S45:S50)</f>
        <v>0</v>
      </c>
      <c r="T44" s="60">
        <f>SUM(T45:T50)</f>
        <v>4</v>
      </c>
      <c r="U44" s="60"/>
      <c r="V44" s="62">
        <f>SUM(V45:V50)</f>
        <v>8</v>
      </c>
      <c r="W44" s="60">
        <f>SUM(W45:W50)</f>
        <v>5</v>
      </c>
      <c r="X44" s="60">
        <f>SUM(X45:X50)</f>
        <v>0</v>
      </c>
      <c r="Y44" s="60">
        <f>SUM(Y45:Y50)</f>
        <v>5</v>
      </c>
      <c r="Z44" s="60"/>
      <c r="AA44" s="60">
        <f>SUM(AA45:AA50)</f>
        <v>12</v>
      </c>
      <c r="AC44" s="21"/>
      <c r="AD44" s="22"/>
    </row>
    <row r="45" spans="1:30" s="20" customFormat="1" ht="15" customHeight="1">
      <c r="A45" s="78">
        <v>33</v>
      </c>
      <c r="B45" s="165" t="s">
        <v>116</v>
      </c>
      <c r="C45" s="163" t="s">
        <v>117</v>
      </c>
      <c r="D45" s="79" t="s">
        <v>118</v>
      </c>
      <c r="E45" s="79"/>
      <c r="F45" s="27">
        <v>3</v>
      </c>
      <c r="G45" s="28">
        <v>4</v>
      </c>
      <c r="H45" s="80"/>
      <c r="I45" s="81"/>
      <c r="J45" s="81"/>
      <c r="K45" s="81"/>
      <c r="L45" s="82"/>
      <c r="M45" s="83"/>
      <c r="N45" s="84"/>
      <c r="O45" s="84"/>
      <c r="P45" s="84"/>
      <c r="Q45" s="85"/>
      <c r="R45" s="83"/>
      <c r="S45" s="84"/>
      <c r="T45" s="84"/>
      <c r="U45" s="84"/>
      <c r="V45" s="85"/>
      <c r="W45" s="80">
        <v>2</v>
      </c>
      <c r="X45" s="81">
        <v>0</v>
      </c>
      <c r="Y45" s="81">
        <v>1</v>
      </c>
      <c r="Z45" s="81" t="s">
        <v>119</v>
      </c>
      <c r="AA45" s="82">
        <v>4</v>
      </c>
      <c r="AB45" s="78"/>
      <c r="AC45" s="86"/>
      <c r="AD45" s="77"/>
    </row>
    <row r="46" spans="1:30" s="20" customFormat="1" ht="15" customHeight="1">
      <c r="A46" s="78">
        <v>34</v>
      </c>
      <c r="B46" s="165" t="s">
        <v>120</v>
      </c>
      <c r="C46" s="163" t="s">
        <v>121</v>
      </c>
      <c r="D46" s="79" t="s">
        <v>88</v>
      </c>
      <c r="E46" s="79"/>
      <c r="F46" s="27">
        <f>SUM(H46:J46)+SUM(M46:O46)+SUM(R46:T46)+SUM(W46:Y46)</f>
        <v>3</v>
      </c>
      <c r="G46" s="28">
        <f>L46+Q46+V46+AA46</f>
        <v>4</v>
      </c>
      <c r="H46" s="80"/>
      <c r="I46" s="81"/>
      <c r="J46" s="81"/>
      <c r="K46" s="81"/>
      <c r="L46" s="82"/>
      <c r="M46" s="83">
        <v>3</v>
      </c>
      <c r="N46" s="84">
        <v>0</v>
      </c>
      <c r="O46" s="84">
        <v>0</v>
      </c>
      <c r="P46" s="84" t="s">
        <v>119</v>
      </c>
      <c r="Q46" s="85">
        <v>4</v>
      </c>
      <c r="R46" s="83"/>
      <c r="S46" s="84"/>
      <c r="T46" s="84"/>
      <c r="U46" s="84"/>
      <c r="V46" s="85"/>
      <c r="W46" s="80"/>
      <c r="X46" s="81"/>
      <c r="Y46" s="81"/>
      <c r="Z46" s="81"/>
      <c r="AA46" s="82"/>
      <c r="AB46" s="78"/>
      <c r="AC46" s="86"/>
      <c r="AD46" s="77"/>
    </row>
    <row r="47" spans="1:30" s="20" customFormat="1" ht="15" customHeight="1">
      <c r="A47" s="78">
        <v>35</v>
      </c>
      <c r="B47" s="165" t="s">
        <v>122</v>
      </c>
      <c r="C47" s="163" t="s">
        <v>123</v>
      </c>
      <c r="D47" s="79" t="s">
        <v>124</v>
      </c>
      <c r="E47" s="79"/>
      <c r="F47" s="27">
        <f>SUM(H47:J47)+SUM(M47:O47)+SUM(R47:T47)+SUM(W47:Y47)</f>
        <v>3</v>
      </c>
      <c r="G47" s="28">
        <f>L47+Q47+V47+AA47</f>
        <v>4</v>
      </c>
      <c r="H47" s="80"/>
      <c r="I47" s="81"/>
      <c r="J47" s="81"/>
      <c r="K47" s="81"/>
      <c r="L47" s="82"/>
      <c r="M47" s="83"/>
      <c r="N47" s="84"/>
      <c r="O47" s="84"/>
      <c r="P47" s="84"/>
      <c r="Q47" s="85"/>
      <c r="R47" s="83">
        <v>1</v>
      </c>
      <c r="S47" s="84">
        <v>0</v>
      </c>
      <c r="T47" s="84">
        <v>2</v>
      </c>
      <c r="U47" s="84" t="s">
        <v>125</v>
      </c>
      <c r="V47" s="85">
        <v>4</v>
      </c>
      <c r="W47" s="80"/>
      <c r="X47" s="81"/>
      <c r="Y47" s="81"/>
      <c r="Z47" s="81"/>
      <c r="AA47" s="82"/>
      <c r="AB47" s="78"/>
      <c r="AC47" s="86"/>
      <c r="AD47" s="77"/>
    </row>
    <row r="48" spans="1:30" s="20" customFormat="1" ht="15" customHeight="1">
      <c r="A48" s="78">
        <v>36</v>
      </c>
      <c r="B48" s="165" t="s">
        <v>126</v>
      </c>
      <c r="C48" s="163" t="s">
        <v>127</v>
      </c>
      <c r="D48" s="79" t="s">
        <v>128</v>
      </c>
      <c r="E48" s="79"/>
      <c r="F48" s="27">
        <v>4</v>
      </c>
      <c r="G48" s="28">
        <v>4</v>
      </c>
      <c r="H48" s="80"/>
      <c r="I48" s="81"/>
      <c r="J48" s="81"/>
      <c r="K48" s="81"/>
      <c r="L48" s="82"/>
      <c r="M48" s="83"/>
      <c r="N48" s="84"/>
      <c r="O48" s="84"/>
      <c r="P48" s="84"/>
      <c r="Q48" s="85"/>
      <c r="R48" s="83">
        <v>2</v>
      </c>
      <c r="S48" s="84">
        <v>0</v>
      </c>
      <c r="T48" s="84">
        <v>2</v>
      </c>
      <c r="U48" s="84" t="s">
        <v>119</v>
      </c>
      <c r="V48" s="85">
        <v>4</v>
      </c>
      <c r="W48" s="80"/>
      <c r="X48" s="81"/>
      <c r="Y48" s="81"/>
      <c r="Z48" s="81"/>
      <c r="AA48" s="82"/>
      <c r="AB48" s="78"/>
      <c r="AC48" s="86"/>
      <c r="AD48" s="77"/>
    </row>
    <row r="49" spans="1:32" s="20" customFormat="1" ht="15" customHeight="1">
      <c r="A49" s="78">
        <v>37</v>
      </c>
      <c r="B49" s="165" t="s">
        <v>129</v>
      </c>
      <c r="C49" s="163" t="s">
        <v>130</v>
      </c>
      <c r="D49" s="79" t="s">
        <v>128</v>
      </c>
      <c r="E49" s="79"/>
      <c r="F49" s="27">
        <v>4</v>
      </c>
      <c r="G49" s="28">
        <v>4</v>
      </c>
      <c r="H49" s="80"/>
      <c r="I49" s="81"/>
      <c r="J49" s="81"/>
      <c r="K49" s="81"/>
      <c r="L49" s="82"/>
      <c r="M49" s="83"/>
      <c r="N49" s="84"/>
      <c r="O49" s="84"/>
      <c r="P49" s="84"/>
      <c r="Q49" s="85"/>
      <c r="R49" s="83"/>
      <c r="S49" s="84"/>
      <c r="T49" s="84"/>
      <c r="U49" s="84"/>
      <c r="V49" s="85"/>
      <c r="W49" s="80">
        <v>2</v>
      </c>
      <c r="X49" s="81">
        <v>0</v>
      </c>
      <c r="Y49" s="81">
        <v>2</v>
      </c>
      <c r="Z49" s="81" t="s">
        <v>119</v>
      </c>
      <c r="AA49" s="82">
        <v>4</v>
      </c>
      <c r="AB49" s="78"/>
      <c r="AC49" s="86"/>
      <c r="AD49" s="77"/>
    </row>
    <row r="50" spans="1:32" s="20" customFormat="1" ht="15" customHeight="1">
      <c r="A50" s="78">
        <v>38</v>
      </c>
      <c r="B50" s="165" t="s">
        <v>131</v>
      </c>
      <c r="C50" s="163" t="s">
        <v>132</v>
      </c>
      <c r="D50" s="79" t="s">
        <v>124</v>
      </c>
      <c r="E50" s="79"/>
      <c r="F50" s="27">
        <v>3</v>
      </c>
      <c r="G50" s="28">
        <v>4</v>
      </c>
      <c r="H50" s="80"/>
      <c r="I50" s="81"/>
      <c r="J50" s="81"/>
      <c r="K50" s="81"/>
      <c r="L50" s="82"/>
      <c r="M50" s="83"/>
      <c r="N50" s="84"/>
      <c r="O50" s="84"/>
      <c r="P50" s="84"/>
      <c r="Q50" s="85"/>
      <c r="R50" s="83"/>
      <c r="S50" s="84"/>
      <c r="T50" s="84"/>
      <c r="U50" s="84"/>
      <c r="V50" s="85"/>
      <c r="W50" s="80">
        <v>1</v>
      </c>
      <c r="X50" s="81">
        <v>0</v>
      </c>
      <c r="Y50" s="81">
        <v>2</v>
      </c>
      <c r="Z50" s="81" t="s">
        <v>125</v>
      </c>
      <c r="AA50" s="82">
        <v>4</v>
      </c>
      <c r="AB50" s="78" t="str">
        <f>B47</f>
        <v>ATXMA1EMNF</v>
      </c>
      <c r="AC50" s="87">
        <f>A47</f>
        <v>35</v>
      </c>
      <c r="AD50" s="77"/>
    </row>
    <row r="51" spans="1:32" s="20" customFormat="1" ht="15" customHeight="1">
      <c r="A51" s="23"/>
      <c r="B51" s="24"/>
      <c r="C51" s="66" t="s">
        <v>133</v>
      </c>
      <c r="D51" s="67"/>
      <c r="E51" s="67"/>
      <c r="F51" s="68">
        <f>SUM(F52:F57)</f>
        <v>21</v>
      </c>
      <c r="G51" s="59">
        <f>SUM(G52:G57)</f>
        <v>24</v>
      </c>
      <c r="H51" s="60">
        <f>SUM(H52:H57)</f>
        <v>0</v>
      </c>
      <c r="I51" s="60">
        <f>SUM(I52:I57)</f>
        <v>0</v>
      </c>
      <c r="J51" s="60">
        <f>SUM(J52:J57)</f>
        <v>0</v>
      </c>
      <c r="K51" s="61"/>
      <c r="L51" s="62">
        <f>SUM(L52:L57)</f>
        <v>0</v>
      </c>
      <c r="M51" s="60">
        <f>SUM(M52:M57)</f>
        <v>1</v>
      </c>
      <c r="N51" s="60">
        <f>SUM(N52:N57)</f>
        <v>0</v>
      </c>
      <c r="O51" s="60">
        <f>SUM(O52:O57)</f>
        <v>2</v>
      </c>
      <c r="P51" s="60"/>
      <c r="Q51" s="19">
        <f>SUM(Q52:Q57)</f>
        <v>4</v>
      </c>
      <c r="R51" s="60">
        <f>SUM(R52:R57)</f>
        <v>5</v>
      </c>
      <c r="S51" s="60">
        <f>SUM(S52:S57)</f>
        <v>0</v>
      </c>
      <c r="T51" s="60">
        <f>SUM(T52:T57)</f>
        <v>6</v>
      </c>
      <c r="U51" s="60"/>
      <c r="V51" s="62">
        <f>SUM(V52:V57)</f>
        <v>12</v>
      </c>
      <c r="W51" s="60">
        <f>SUM(W52:W57)</f>
        <v>3</v>
      </c>
      <c r="X51" s="60">
        <f>SUM(X52:X57)</f>
        <v>0</v>
      </c>
      <c r="Y51" s="60">
        <f>SUM(Y52:Y57)</f>
        <v>4</v>
      </c>
      <c r="Z51" s="60"/>
      <c r="AA51" s="60">
        <f>SUM(AA52:AA57)</f>
        <v>8</v>
      </c>
      <c r="AC51" s="74"/>
      <c r="AD51" s="75"/>
    </row>
    <row r="52" spans="1:32" s="20" customFormat="1" ht="15" customHeight="1">
      <c r="A52" s="23">
        <v>39</v>
      </c>
      <c r="B52" s="69" t="s">
        <v>134</v>
      </c>
      <c r="C52" s="163" t="s">
        <v>135</v>
      </c>
      <c r="D52" s="97" t="s">
        <v>136</v>
      </c>
      <c r="E52" s="97"/>
      <c r="F52" s="27">
        <f t="shared" ref="F52:F57" si="9">SUM(H52:J52)+SUM(M52:O52)+SUM(R52:T52)+SUM(W52:Y52)</f>
        <v>4</v>
      </c>
      <c r="G52" s="28">
        <f t="shared" ref="G52:G57" si="10">L52+Q52+V52+AA52</f>
        <v>4</v>
      </c>
      <c r="H52" s="35"/>
      <c r="I52" s="33"/>
      <c r="J52" s="33"/>
      <c r="K52" s="33"/>
      <c r="L52" s="34"/>
      <c r="M52" s="35"/>
      <c r="N52" s="33"/>
      <c r="O52" s="33"/>
      <c r="P52" s="33"/>
      <c r="Q52" s="34"/>
      <c r="R52" s="98"/>
      <c r="S52" s="99"/>
      <c r="T52" s="99"/>
      <c r="U52" s="99"/>
      <c r="V52" s="100"/>
      <c r="W52" s="35">
        <v>2</v>
      </c>
      <c r="X52" s="33">
        <v>0</v>
      </c>
      <c r="Y52" s="33">
        <v>2</v>
      </c>
      <c r="Z52" s="33" t="s">
        <v>24</v>
      </c>
      <c r="AA52" s="34">
        <v>4</v>
      </c>
      <c r="AB52" s="42">
        <v>4</v>
      </c>
      <c r="AC52" s="42"/>
      <c r="AD52" s="77"/>
    </row>
    <row r="53" spans="1:32" s="20" customFormat="1" ht="15" customHeight="1">
      <c r="A53" s="23">
        <v>40</v>
      </c>
      <c r="B53" s="69" t="s">
        <v>137</v>
      </c>
      <c r="C53" s="163" t="s">
        <v>138</v>
      </c>
      <c r="D53" s="97" t="s">
        <v>139</v>
      </c>
      <c r="E53" s="97"/>
      <c r="F53" s="27">
        <f t="shared" si="9"/>
        <v>3</v>
      </c>
      <c r="G53" s="28">
        <f t="shared" si="10"/>
        <v>4</v>
      </c>
      <c r="H53" s="35"/>
      <c r="I53" s="33"/>
      <c r="J53" s="33"/>
      <c r="K53" s="33"/>
      <c r="L53" s="34"/>
      <c r="M53" s="35">
        <v>1</v>
      </c>
      <c r="N53" s="33">
        <v>0</v>
      </c>
      <c r="O53" s="33">
        <v>2</v>
      </c>
      <c r="P53" s="33" t="s">
        <v>32</v>
      </c>
      <c r="Q53" s="34">
        <v>4</v>
      </c>
      <c r="R53" s="101"/>
      <c r="S53" s="102"/>
      <c r="T53" s="102"/>
      <c r="U53" s="102"/>
      <c r="V53" s="103"/>
      <c r="W53" s="35"/>
      <c r="X53" s="33"/>
      <c r="Y53" s="33"/>
      <c r="Z53" s="33"/>
      <c r="AA53" s="34"/>
      <c r="AB53" s="42"/>
      <c r="AC53" s="42"/>
      <c r="AD53" s="77"/>
    </row>
    <row r="54" spans="1:32" s="20" customFormat="1" ht="15" customHeight="1">
      <c r="A54" s="23">
        <v>41</v>
      </c>
      <c r="B54" s="69" t="s">
        <v>140</v>
      </c>
      <c r="C54" s="163" t="s">
        <v>141</v>
      </c>
      <c r="D54" s="97" t="s">
        <v>142</v>
      </c>
      <c r="E54" s="97"/>
      <c r="F54" s="27">
        <f t="shared" si="9"/>
        <v>4</v>
      </c>
      <c r="G54" s="28">
        <f t="shared" si="10"/>
        <v>4</v>
      </c>
      <c r="H54" s="35"/>
      <c r="I54" s="33"/>
      <c r="J54" s="33"/>
      <c r="K54" s="33"/>
      <c r="L54" s="34"/>
      <c r="M54" s="35"/>
      <c r="N54" s="33"/>
      <c r="O54" s="33"/>
      <c r="P54" s="33"/>
      <c r="Q54" s="34"/>
      <c r="R54" s="83">
        <v>2</v>
      </c>
      <c r="S54" s="84">
        <v>0</v>
      </c>
      <c r="T54" s="84">
        <v>2</v>
      </c>
      <c r="U54" s="84" t="s">
        <v>24</v>
      </c>
      <c r="V54" s="85">
        <v>4</v>
      </c>
      <c r="W54" s="35"/>
      <c r="X54" s="33"/>
      <c r="Y54" s="33"/>
      <c r="Z54" s="33"/>
      <c r="AA54" s="34"/>
      <c r="AB54" s="42"/>
      <c r="AC54" s="42"/>
      <c r="AD54" s="69"/>
    </row>
    <row r="55" spans="1:32" s="20" customFormat="1" ht="15" customHeight="1">
      <c r="A55" s="23">
        <v>42</v>
      </c>
      <c r="B55" s="69" t="s">
        <v>143</v>
      </c>
      <c r="C55" s="163" t="s">
        <v>144</v>
      </c>
      <c r="D55" s="104" t="s">
        <v>145</v>
      </c>
      <c r="E55" s="104"/>
      <c r="F55" s="27">
        <f t="shared" si="9"/>
        <v>4</v>
      </c>
      <c r="G55" s="28">
        <f t="shared" si="10"/>
        <v>4</v>
      </c>
      <c r="H55" s="35"/>
      <c r="I55" s="33"/>
      <c r="J55" s="33"/>
      <c r="K55" s="33"/>
      <c r="L55" s="34"/>
      <c r="M55" s="35"/>
      <c r="N55" s="33"/>
      <c r="O55" s="33"/>
      <c r="P55" s="33"/>
      <c r="Q55" s="34"/>
      <c r="R55" s="83">
        <v>2</v>
      </c>
      <c r="S55" s="84">
        <v>0</v>
      </c>
      <c r="T55" s="84">
        <v>2</v>
      </c>
      <c r="U55" s="84" t="s">
        <v>24</v>
      </c>
      <c r="V55" s="85">
        <v>4</v>
      </c>
      <c r="W55" s="35"/>
      <c r="X55" s="33"/>
      <c r="Y55" s="33"/>
      <c r="Z55" s="33"/>
      <c r="AA55" s="34"/>
      <c r="AB55" s="42"/>
      <c r="AC55" s="42"/>
      <c r="AD55" s="69"/>
    </row>
    <row r="56" spans="1:32" s="20" customFormat="1" ht="15" customHeight="1">
      <c r="A56" s="23">
        <v>43</v>
      </c>
      <c r="B56" s="69" t="s">
        <v>146</v>
      </c>
      <c r="C56" s="163" t="s">
        <v>147</v>
      </c>
      <c r="D56" s="97" t="s">
        <v>148</v>
      </c>
      <c r="E56" s="97"/>
      <c r="F56" s="27">
        <f t="shared" si="9"/>
        <v>3</v>
      </c>
      <c r="G56" s="28">
        <f t="shared" si="10"/>
        <v>4</v>
      </c>
      <c r="H56" s="35"/>
      <c r="I56" s="33"/>
      <c r="J56" s="33"/>
      <c r="K56" s="33"/>
      <c r="L56" s="34"/>
      <c r="M56" s="35"/>
      <c r="N56" s="33"/>
      <c r="O56" s="33"/>
      <c r="P56" s="33"/>
      <c r="Q56" s="34"/>
      <c r="R56" s="83">
        <v>1</v>
      </c>
      <c r="S56" s="84">
        <v>0</v>
      </c>
      <c r="T56" s="84">
        <v>2</v>
      </c>
      <c r="U56" s="84" t="s">
        <v>24</v>
      </c>
      <c r="V56" s="85">
        <v>4</v>
      </c>
      <c r="W56" s="35"/>
      <c r="X56" s="33"/>
      <c r="Y56" s="33"/>
      <c r="Z56" s="33"/>
      <c r="AA56" s="34"/>
      <c r="AB56" s="42"/>
      <c r="AC56" s="42"/>
      <c r="AD56" s="77"/>
    </row>
    <row r="57" spans="1:32" s="20" customFormat="1" ht="15" customHeight="1">
      <c r="A57" s="23">
        <v>44</v>
      </c>
      <c r="B57" s="69" t="s">
        <v>149</v>
      </c>
      <c r="C57" s="163" t="s">
        <v>150</v>
      </c>
      <c r="D57" s="26" t="s">
        <v>151</v>
      </c>
      <c r="E57" s="26"/>
      <c r="F57" s="27">
        <f t="shared" si="9"/>
        <v>3</v>
      </c>
      <c r="G57" s="28">
        <f t="shared" si="10"/>
        <v>4</v>
      </c>
      <c r="H57" s="35"/>
      <c r="I57" s="33"/>
      <c r="J57" s="33"/>
      <c r="K57" s="33"/>
      <c r="L57" s="34"/>
      <c r="M57" s="35"/>
      <c r="N57" s="33"/>
      <c r="O57" s="33"/>
      <c r="P57" s="33"/>
      <c r="Q57" s="34"/>
      <c r="R57" s="32"/>
      <c r="S57" s="33"/>
      <c r="T57" s="33"/>
      <c r="U57" s="33"/>
      <c r="V57" s="34"/>
      <c r="W57" s="35">
        <v>1</v>
      </c>
      <c r="X57" s="33">
        <v>0</v>
      </c>
      <c r="Y57" s="33">
        <v>2</v>
      </c>
      <c r="Z57" s="33" t="s">
        <v>32</v>
      </c>
      <c r="AA57" s="34">
        <v>4</v>
      </c>
      <c r="AB57" s="42">
        <v>35</v>
      </c>
      <c r="AC57" s="42">
        <f>A53</f>
        <v>40</v>
      </c>
      <c r="AD57" s="77" t="str">
        <f>B53</f>
        <v>AGXTADGMNF</v>
      </c>
    </row>
    <row r="58" spans="1:32" s="20" customFormat="1" ht="15" customHeight="1">
      <c r="A58" s="23"/>
      <c r="B58" s="24"/>
      <c r="C58" s="56" t="s">
        <v>152</v>
      </c>
      <c r="D58" s="57"/>
      <c r="E58" s="57"/>
      <c r="F58" s="68">
        <f>SUM(F59:F61)</f>
        <v>0</v>
      </c>
      <c r="G58" s="59">
        <f>SUM(G59:G61)</f>
        <v>30</v>
      </c>
      <c r="H58" s="60">
        <f>SUM(H59:H61)</f>
        <v>0</v>
      </c>
      <c r="I58" s="61">
        <f>SUM(I59:I61)</f>
        <v>0</v>
      </c>
      <c r="J58" s="61">
        <f>SUM(J59:J61)</f>
        <v>0</v>
      </c>
      <c r="K58" s="61"/>
      <c r="L58" s="62">
        <f>SUM(L59:L61)</f>
        <v>0</v>
      </c>
      <c r="M58" s="60">
        <f>SUM(M59:M61)</f>
        <v>0</v>
      </c>
      <c r="N58" s="61">
        <f>SUM(N59:N61)</f>
        <v>0</v>
      </c>
      <c r="O58" s="61">
        <f>SUM(O59:O61)</f>
        <v>0</v>
      </c>
      <c r="P58" s="61"/>
      <c r="Q58" s="62">
        <f>SUM(Q59:Q61)</f>
        <v>8</v>
      </c>
      <c r="R58" s="60">
        <f>SUM(R59:R61)</f>
        <v>0</v>
      </c>
      <c r="S58" s="61">
        <f>SUM(S59:S61)</f>
        <v>0</v>
      </c>
      <c r="T58" s="61">
        <f>SUM(T59:T61)</f>
        <v>0</v>
      </c>
      <c r="U58" s="61"/>
      <c r="V58" s="62">
        <f>SUM(V59:V61)</f>
        <v>10</v>
      </c>
      <c r="W58" s="60">
        <f>SUM(W59:W61)</f>
        <v>0</v>
      </c>
      <c r="X58" s="61">
        <f>SUM(X59:X61)</f>
        <v>0</v>
      </c>
      <c r="Y58" s="61">
        <f>SUM(Y59:Y61)</f>
        <v>0</v>
      </c>
      <c r="Z58" s="61"/>
      <c r="AA58" s="62">
        <f>SUM(AA59:AA61)</f>
        <v>12</v>
      </c>
      <c r="AC58" s="74"/>
      <c r="AD58" s="75"/>
    </row>
    <row r="59" spans="1:32" s="20" customFormat="1" ht="15" customHeight="1">
      <c r="A59" s="23">
        <v>45</v>
      </c>
      <c r="B59" s="173" t="s">
        <v>153</v>
      </c>
      <c r="C59" s="76" t="s">
        <v>154</v>
      </c>
      <c r="D59" s="26" t="s">
        <v>39</v>
      </c>
      <c r="E59" s="26" t="s">
        <v>155</v>
      </c>
      <c r="F59" s="27"/>
      <c r="G59" s="28">
        <f>L59+Q59+V59+AA59</f>
        <v>8</v>
      </c>
      <c r="H59" s="35"/>
      <c r="I59" s="33"/>
      <c r="J59" s="33"/>
      <c r="K59" s="33"/>
      <c r="L59" s="34"/>
      <c r="M59" s="35"/>
      <c r="N59" s="33"/>
      <c r="O59" s="33"/>
      <c r="P59" s="33" t="s">
        <v>32</v>
      </c>
      <c r="Q59" s="34">
        <v>8</v>
      </c>
      <c r="R59" s="32"/>
      <c r="S59" s="33"/>
      <c r="T59" s="33"/>
      <c r="U59" s="33"/>
      <c r="V59" s="34"/>
      <c r="W59" s="35"/>
      <c r="X59" s="33"/>
      <c r="Y59" s="33"/>
      <c r="Z59" s="33"/>
      <c r="AA59" s="34"/>
      <c r="AC59" s="23"/>
      <c r="AD59" s="46"/>
    </row>
    <row r="60" spans="1:32" s="20" customFormat="1" ht="15" customHeight="1">
      <c r="A60" s="23">
        <v>46</v>
      </c>
      <c r="B60" s="174" t="s">
        <v>156</v>
      </c>
      <c r="C60" s="76" t="s">
        <v>157</v>
      </c>
      <c r="D60" s="26" t="s">
        <v>39</v>
      </c>
      <c r="E60" s="26" t="s">
        <v>155</v>
      </c>
      <c r="F60" s="27"/>
      <c r="G60" s="28">
        <f>L60+Q60+V60+AA60</f>
        <v>10</v>
      </c>
      <c r="H60" s="35"/>
      <c r="I60" s="33"/>
      <c r="J60" s="33"/>
      <c r="K60" s="33"/>
      <c r="L60" s="34"/>
      <c r="M60" s="35"/>
      <c r="N60" s="33"/>
      <c r="O60" s="33"/>
      <c r="P60" s="33"/>
      <c r="Q60" s="34"/>
      <c r="R60" s="32"/>
      <c r="S60" s="33"/>
      <c r="T60" s="33"/>
      <c r="U60" s="33" t="s">
        <v>32</v>
      </c>
      <c r="V60" s="34">
        <v>10</v>
      </c>
      <c r="W60" s="35"/>
      <c r="X60" s="33"/>
      <c r="Y60" s="33"/>
      <c r="Z60" s="33"/>
      <c r="AA60" s="34"/>
      <c r="AC60" s="45">
        <f>A59</f>
        <v>45</v>
      </c>
      <c r="AD60" s="46" t="str">
        <f>C59</f>
        <v>Thesis work I.</v>
      </c>
    </row>
    <row r="61" spans="1:32" s="20" customFormat="1" ht="15" customHeight="1">
      <c r="A61" s="23">
        <v>47</v>
      </c>
      <c r="B61" s="174" t="s">
        <v>158</v>
      </c>
      <c r="C61" s="76" t="s">
        <v>159</v>
      </c>
      <c r="D61" s="26" t="s">
        <v>39</v>
      </c>
      <c r="E61" s="26" t="s">
        <v>155</v>
      </c>
      <c r="F61" s="27"/>
      <c r="G61" s="28">
        <f>L61+Q61+V61+AA61</f>
        <v>12</v>
      </c>
      <c r="H61" s="35"/>
      <c r="I61" s="33"/>
      <c r="J61" s="33"/>
      <c r="K61" s="33"/>
      <c r="L61" s="34"/>
      <c r="M61" s="35"/>
      <c r="N61" s="33"/>
      <c r="O61" s="33"/>
      <c r="P61" s="33"/>
      <c r="Q61" s="34"/>
      <c r="R61" s="32"/>
      <c r="S61" s="33"/>
      <c r="T61" s="33"/>
      <c r="U61" s="33"/>
      <c r="V61" s="34"/>
      <c r="W61" s="35"/>
      <c r="X61" s="33"/>
      <c r="Y61" s="33"/>
      <c r="Z61" s="33" t="s">
        <v>32</v>
      </c>
      <c r="AA61" s="34">
        <v>12</v>
      </c>
      <c r="AC61" s="45">
        <f>A60</f>
        <v>46</v>
      </c>
      <c r="AD61" s="46" t="str">
        <f>C60</f>
        <v>Thesis work II.</v>
      </c>
      <c r="AF61" s="105"/>
    </row>
    <row r="62" spans="1:32" s="20" customFormat="1" ht="15" customHeight="1">
      <c r="A62" s="23"/>
      <c r="B62" s="24"/>
      <c r="C62" s="66" t="s">
        <v>160</v>
      </c>
      <c r="D62" s="67"/>
      <c r="E62" s="67"/>
      <c r="F62" s="68">
        <f t="shared" ref="F62:AA64" si="11">SUM(F63:F63)</f>
        <v>1</v>
      </c>
      <c r="G62" s="59">
        <f t="shared" si="11"/>
        <v>0</v>
      </c>
      <c r="H62" s="60">
        <f t="shared" si="11"/>
        <v>0</v>
      </c>
      <c r="I62" s="61">
        <f t="shared" si="11"/>
        <v>1</v>
      </c>
      <c r="J62" s="61">
        <f t="shared" si="11"/>
        <v>0</v>
      </c>
      <c r="K62" s="61">
        <f t="shared" si="11"/>
        <v>0</v>
      </c>
      <c r="L62" s="62">
        <f t="shared" si="11"/>
        <v>0</v>
      </c>
      <c r="M62" s="60">
        <f t="shared" si="11"/>
        <v>0</v>
      </c>
      <c r="N62" s="61">
        <f t="shared" si="11"/>
        <v>0</v>
      </c>
      <c r="O62" s="61">
        <f t="shared" si="11"/>
        <v>0</v>
      </c>
      <c r="P62" s="61">
        <f t="shared" si="11"/>
        <v>0</v>
      </c>
      <c r="Q62" s="62">
        <f t="shared" si="11"/>
        <v>0</v>
      </c>
      <c r="R62" s="60">
        <f t="shared" si="11"/>
        <v>0</v>
      </c>
      <c r="S62" s="61">
        <f t="shared" si="11"/>
        <v>0</v>
      </c>
      <c r="T62" s="61">
        <f t="shared" si="11"/>
        <v>0</v>
      </c>
      <c r="U62" s="61">
        <f t="shared" si="11"/>
        <v>0</v>
      </c>
      <c r="V62" s="62">
        <f t="shared" si="11"/>
        <v>0</v>
      </c>
      <c r="W62" s="60">
        <f t="shared" si="11"/>
        <v>0</v>
      </c>
      <c r="X62" s="61">
        <f t="shared" si="11"/>
        <v>0</v>
      </c>
      <c r="Y62" s="61">
        <f t="shared" si="11"/>
        <v>0</v>
      </c>
      <c r="Z62" s="61">
        <f t="shared" si="11"/>
        <v>0</v>
      </c>
      <c r="AA62" s="62">
        <f t="shared" si="11"/>
        <v>0</v>
      </c>
      <c r="AC62" s="74"/>
      <c r="AD62" s="75"/>
    </row>
    <row r="63" spans="1:32" s="20" customFormat="1" ht="15" customHeight="1">
      <c r="A63" s="23">
        <v>48</v>
      </c>
      <c r="B63" s="24" t="s">
        <v>161</v>
      </c>
      <c r="C63" s="76" t="s">
        <v>162</v>
      </c>
      <c r="D63" s="26" t="s">
        <v>163</v>
      </c>
      <c r="E63" s="26" t="s">
        <v>155</v>
      </c>
      <c r="F63" s="27">
        <f>SUM(H63:J63)+SUM(M63:O63)+SUM(R63:T63)+SUM(W63:Y63)</f>
        <v>1</v>
      </c>
      <c r="G63" s="28">
        <f t="shared" ref="G63:G70" si="12">L63+Q63+V63+AA63</f>
        <v>0</v>
      </c>
      <c r="H63" s="35">
        <v>0</v>
      </c>
      <c r="I63" s="33">
        <v>1</v>
      </c>
      <c r="J63" s="33">
        <v>0</v>
      </c>
      <c r="K63" s="33" t="s">
        <v>164</v>
      </c>
      <c r="L63" s="34">
        <v>0</v>
      </c>
      <c r="M63" s="35"/>
      <c r="N63" s="33"/>
      <c r="O63" s="33"/>
      <c r="P63" s="33"/>
      <c r="Q63" s="34"/>
      <c r="R63" s="32"/>
      <c r="S63" s="33"/>
      <c r="T63" s="33"/>
      <c r="U63" s="33"/>
      <c r="V63" s="34"/>
      <c r="W63" s="35"/>
      <c r="X63" s="33"/>
      <c r="Y63" s="33"/>
      <c r="Z63" s="33"/>
      <c r="AA63" s="34"/>
      <c r="AC63" s="106"/>
      <c r="AD63" s="46"/>
      <c r="AF63" s="105"/>
    </row>
    <row r="64" spans="1:32" s="20" customFormat="1" ht="15" customHeight="1">
      <c r="A64" s="23"/>
      <c r="B64" s="24"/>
      <c r="C64" s="66" t="s">
        <v>165</v>
      </c>
      <c r="D64" s="62"/>
      <c r="E64" s="171"/>
      <c r="F64" s="107">
        <v>8</v>
      </c>
      <c r="G64" s="108">
        <f t="shared" si="12"/>
        <v>8</v>
      </c>
      <c r="H64" s="60"/>
      <c r="I64" s="61"/>
      <c r="J64" s="61"/>
      <c r="K64" s="61"/>
      <c r="L64" s="62">
        <f t="shared" si="11"/>
        <v>4</v>
      </c>
      <c r="M64" s="60"/>
      <c r="N64" s="61"/>
      <c r="O64" s="61"/>
      <c r="P64" s="61"/>
      <c r="Q64" s="62">
        <v>0</v>
      </c>
      <c r="R64" s="109"/>
      <c r="S64" s="61"/>
      <c r="T64" s="61"/>
      <c r="U64" s="61"/>
      <c r="V64" s="62">
        <v>0</v>
      </c>
      <c r="W64" s="60"/>
      <c r="X64" s="61"/>
      <c r="Y64" s="61"/>
      <c r="Z64" s="61"/>
      <c r="AA64" s="61">
        <v>4</v>
      </c>
      <c r="AC64" s="74"/>
      <c r="AD64" s="75"/>
    </row>
    <row r="65" spans="1:33" s="117" customFormat="1" ht="15" customHeight="1">
      <c r="A65" s="23">
        <v>49</v>
      </c>
      <c r="B65" s="110" t="s">
        <v>166</v>
      </c>
      <c r="C65" s="76" t="s">
        <v>167</v>
      </c>
      <c r="D65" s="26" t="s">
        <v>62</v>
      </c>
      <c r="E65" s="26" t="s">
        <v>28</v>
      </c>
      <c r="F65" s="27">
        <f t="shared" ref="F65:F70" si="13">SUM(H65:J65)+SUM(M65:O65)+SUM(R65:T65)+SUM(W65:Y65)</f>
        <v>4</v>
      </c>
      <c r="G65" s="28">
        <f t="shared" si="12"/>
        <v>4</v>
      </c>
      <c r="H65" s="32">
        <v>2</v>
      </c>
      <c r="I65" s="33">
        <v>0</v>
      </c>
      <c r="J65" s="33">
        <v>2</v>
      </c>
      <c r="K65" s="33" t="s">
        <v>24</v>
      </c>
      <c r="L65" s="34">
        <v>4</v>
      </c>
      <c r="M65" s="111"/>
      <c r="N65" s="112"/>
      <c r="O65" s="112"/>
      <c r="P65" s="112"/>
      <c r="Q65" s="113"/>
      <c r="R65" s="114"/>
      <c r="S65" s="112"/>
      <c r="T65" s="112"/>
      <c r="U65" s="112"/>
      <c r="V65" s="113"/>
      <c r="W65" s="114"/>
      <c r="X65" s="112"/>
      <c r="Y65" s="112"/>
      <c r="Z65" s="112"/>
      <c r="AA65" s="113"/>
      <c r="AB65" s="20"/>
      <c r="AC65" s="115"/>
      <c r="AD65" s="116"/>
      <c r="AE65" s="20"/>
      <c r="AF65" s="20"/>
      <c r="AG65" s="20"/>
    </row>
    <row r="66" spans="1:33" s="20" customFormat="1" ht="15" customHeight="1">
      <c r="A66" s="23">
        <v>50</v>
      </c>
      <c r="B66" s="24" t="s">
        <v>168</v>
      </c>
      <c r="C66" s="76" t="s">
        <v>169</v>
      </c>
      <c r="D66" s="26" t="s">
        <v>72</v>
      </c>
      <c r="E66" s="26" t="s">
        <v>40</v>
      </c>
      <c r="F66" s="27">
        <f t="shared" si="13"/>
        <v>2</v>
      </c>
      <c r="G66" s="28">
        <f t="shared" si="12"/>
        <v>4</v>
      </c>
      <c r="H66" s="35">
        <v>2</v>
      </c>
      <c r="I66" s="33">
        <v>0</v>
      </c>
      <c r="J66" s="33">
        <v>0</v>
      </c>
      <c r="K66" s="33" t="s">
        <v>32</v>
      </c>
      <c r="L66" s="34">
        <v>4</v>
      </c>
      <c r="M66" s="29"/>
      <c r="N66" s="30"/>
      <c r="O66" s="30"/>
      <c r="P66" s="30"/>
      <c r="Q66" s="31"/>
      <c r="R66" s="32"/>
      <c r="S66" s="33"/>
      <c r="T66" s="33"/>
      <c r="U66" s="33"/>
      <c r="V66" s="34"/>
      <c r="W66" s="35"/>
      <c r="X66" s="33"/>
      <c r="Y66" s="33"/>
      <c r="Z66" s="33"/>
      <c r="AA66" s="34"/>
      <c r="AC66" s="23"/>
      <c r="AD66" s="46"/>
    </row>
    <row r="67" spans="1:33" s="20" customFormat="1" ht="15" customHeight="1">
      <c r="A67" s="23">
        <v>51</v>
      </c>
      <c r="B67" s="24" t="s">
        <v>170</v>
      </c>
      <c r="C67" s="118" t="s">
        <v>171</v>
      </c>
      <c r="D67" s="26" t="s">
        <v>39</v>
      </c>
      <c r="E67" s="26" t="s">
        <v>40</v>
      </c>
      <c r="F67" s="27">
        <f t="shared" si="13"/>
        <v>2</v>
      </c>
      <c r="G67" s="28">
        <f t="shared" si="12"/>
        <v>4</v>
      </c>
      <c r="H67" s="35">
        <v>2</v>
      </c>
      <c r="I67" s="33">
        <v>0</v>
      </c>
      <c r="J67" s="33">
        <v>0</v>
      </c>
      <c r="K67" s="33" t="s">
        <v>32</v>
      </c>
      <c r="L67" s="34">
        <v>4</v>
      </c>
      <c r="M67" s="42"/>
      <c r="N67" s="43"/>
      <c r="O67" s="43"/>
      <c r="P67" s="43"/>
      <c r="Q67" s="44"/>
      <c r="R67" s="32"/>
      <c r="S67" s="33"/>
      <c r="T67" s="33"/>
      <c r="U67" s="33"/>
      <c r="V67" s="34"/>
      <c r="W67" s="35"/>
      <c r="X67" s="33"/>
      <c r="Y67" s="33"/>
      <c r="Z67" s="33"/>
      <c r="AA67" s="34"/>
      <c r="AC67" s="23"/>
      <c r="AD67" s="46"/>
    </row>
    <row r="68" spans="1:33" s="20" customFormat="1" ht="15" customHeight="1">
      <c r="A68" s="23">
        <v>52</v>
      </c>
      <c r="B68" s="110" t="s">
        <v>172</v>
      </c>
      <c r="C68" s="119" t="s">
        <v>173</v>
      </c>
      <c r="D68" s="26" t="s">
        <v>39</v>
      </c>
      <c r="E68" s="26" t="s">
        <v>40</v>
      </c>
      <c r="F68" s="27">
        <f t="shared" si="13"/>
        <v>4</v>
      </c>
      <c r="G68" s="28">
        <f t="shared" si="12"/>
        <v>4</v>
      </c>
      <c r="H68" s="111"/>
      <c r="I68" s="112"/>
      <c r="J68" s="112"/>
      <c r="K68" s="112"/>
      <c r="L68" s="113"/>
      <c r="M68" s="120"/>
      <c r="N68" s="120"/>
      <c r="O68" s="120"/>
      <c r="P68" s="120"/>
      <c r="Q68" s="113"/>
      <c r="R68" s="120"/>
      <c r="S68" s="120"/>
      <c r="T68" s="120"/>
      <c r="U68" s="120"/>
      <c r="V68" s="113"/>
      <c r="W68" s="112">
        <v>4</v>
      </c>
      <c r="X68" s="112">
        <v>0</v>
      </c>
      <c r="Y68" s="112">
        <v>0</v>
      </c>
      <c r="Z68" s="112" t="s">
        <v>24</v>
      </c>
      <c r="AA68" s="113">
        <v>4</v>
      </c>
      <c r="AC68" s="121"/>
      <c r="AD68" s="116"/>
      <c r="AE68" s="1"/>
      <c r="AF68" s="1"/>
    </row>
    <row r="69" spans="1:33" s="20" customFormat="1" ht="15" customHeight="1">
      <c r="A69" s="23">
        <v>53</v>
      </c>
      <c r="B69" s="24" t="s">
        <v>146</v>
      </c>
      <c r="C69" s="119" t="s">
        <v>150</v>
      </c>
      <c r="D69" s="26" t="s">
        <v>151</v>
      </c>
      <c r="E69" s="26"/>
      <c r="F69" s="27">
        <f t="shared" si="13"/>
        <v>3</v>
      </c>
      <c r="G69" s="28">
        <f t="shared" si="12"/>
        <v>4</v>
      </c>
      <c r="H69" s="111"/>
      <c r="I69" s="112"/>
      <c r="J69" s="112"/>
      <c r="K69" s="112"/>
      <c r="L69" s="113"/>
      <c r="M69" s="122"/>
      <c r="N69" s="120"/>
      <c r="O69" s="120"/>
      <c r="P69" s="120"/>
      <c r="Q69" s="123"/>
      <c r="R69" s="114"/>
      <c r="S69" s="112"/>
      <c r="T69" s="112"/>
      <c r="U69" s="112"/>
      <c r="V69" s="113"/>
      <c r="W69" s="114">
        <v>1</v>
      </c>
      <c r="X69" s="112">
        <v>0</v>
      </c>
      <c r="Y69" s="112">
        <v>2</v>
      </c>
      <c r="Z69" s="112" t="s">
        <v>32</v>
      </c>
      <c r="AA69" s="113">
        <v>4</v>
      </c>
      <c r="AC69" s="115"/>
      <c r="AD69" s="116"/>
      <c r="AE69" s="1"/>
      <c r="AF69" s="1"/>
    </row>
    <row r="70" spans="1:33" s="20" customFormat="1" ht="15" customHeight="1">
      <c r="A70" s="23">
        <v>54</v>
      </c>
      <c r="B70" s="166" t="s">
        <v>174</v>
      </c>
      <c r="C70" s="124" t="s">
        <v>175</v>
      </c>
      <c r="D70" s="125" t="s">
        <v>151</v>
      </c>
      <c r="E70" s="172"/>
      <c r="F70" s="126">
        <f t="shared" si="13"/>
        <v>3</v>
      </c>
      <c r="G70" s="127">
        <f t="shared" si="12"/>
        <v>4</v>
      </c>
      <c r="H70" s="128"/>
      <c r="I70" s="128"/>
      <c r="J70" s="128"/>
      <c r="K70" s="128"/>
      <c r="L70" s="129"/>
      <c r="M70" s="130"/>
      <c r="N70" s="130"/>
      <c r="O70" s="130"/>
      <c r="P70" s="130"/>
      <c r="Q70" s="129"/>
      <c r="R70" s="130"/>
      <c r="S70" s="130"/>
      <c r="T70" s="130"/>
      <c r="U70" s="130"/>
      <c r="V70" s="129"/>
      <c r="W70" s="128">
        <v>1</v>
      </c>
      <c r="X70" s="128">
        <v>0</v>
      </c>
      <c r="Y70" s="128">
        <v>2</v>
      </c>
      <c r="Z70" s="128" t="s">
        <v>32</v>
      </c>
      <c r="AA70" s="129">
        <v>4</v>
      </c>
      <c r="AB70" s="131"/>
      <c r="AC70" s="45"/>
      <c r="AD70" s="45"/>
      <c r="AE70" s="1"/>
      <c r="AF70" s="1"/>
    </row>
    <row r="72" spans="1:33" s="20" customFormat="1" ht="10.5" thickBot="1">
      <c r="A72" s="132"/>
      <c r="B72" s="133"/>
      <c r="C72" s="134"/>
      <c r="D72" s="135"/>
      <c r="E72" s="135"/>
      <c r="F72" s="136"/>
      <c r="G72" s="135"/>
      <c r="H72" s="132"/>
      <c r="I72" s="132"/>
      <c r="J72" s="132"/>
      <c r="K72" s="132"/>
      <c r="L72" s="137"/>
      <c r="M72" s="132"/>
      <c r="N72" s="132"/>
      <c r="O72" s="132"/>
      <c r="P72" s="132"/>
      <c r="Q72" s="137"/>
      <c r="R72" s="132"/>
      <c r="S72" s="132"/>
      <c r="T72" s="132"/>
      <c r="U72" s="132"/>
      <c r="V72" s="137"/>
      <c r="W72" s="132"/>
      <c r="X72" s="132"/>
      <c r="Y72" s="132"/>
      <c r="Z72" s="132"/>
      <c r="AA72" s="132"/>
      <c r="AC72" s="132"/>
      <c r="AD72" s="132"/>
    </row>
    <row r="73" spans="1:33" s="20" customFormat="1" ht="15" customHeight="1">
      <c r="A73" s="132"/>
      <c r="B73" s="132"/>
      <c r="C73" s="138" t="s">
        <v>176</v>
      </c>
      <c r="D73" s="138"/>
      <c r="E73" s="138"/>
      <c r="F73" s="139"/>
      <c r="G73" s="138"/>
      <c r="H73" s="140"/>
      <c r="I73" s="141"/>
      <c r="J73" s="141"/>
      <c r="K73" s="141">
        <f>SUM(K74:K75)</f>
        <v>5</v>
      </c>
      <c r="L73" s="142"/>
      <c r="M73" s="143"/>
      <c r="N73" s="141"/>
      <c r="O73" s="141"/>
      <c r="P73" s="141">
        <f>SUM(P74:P75)</f>
        <v>4</v>
      </c>
      <c r="Q73" s="142"/>
      <c r="R73" s="140"/>
      <c r="S73" s="141"/>
      <c r="T73" s="141"/>
      <c r="U73" s="141">
        <f>SUM(U74:U75)</f>
        <v>3</v>
      </c>
      <c r="V73" s="142"/>
      <c r="W73" s="143"/>
      <c r="X73" s="141"/>
      <c r="Y73" s="141"/>
      <c r="Z73" s="141">
        <f>SUM(Z74:Z75)</f>
        <v>4</v>
      </c>
      <c r="AA73" s="142"/>
      <c r="AB73" s="142"/>
      <c r="AC73" s="142"/>
      <c r="AD73" s="132"/>
    </row>
    <row r="74" spans="1:33" s="20" customFormat="1" ht="15" customHeight="1">
      <c r="A74" s="132"/>
      <c r="B74" s="132"/>
      <c r="C74" s="144" t="s">
        <v>177</v>
      </c>
      <c r="D74" s="144"/>
      <c r="E74" s="144"/>
      <c r="F74" s="145"/>
      <c r="G74" s="144"/>
      <c r="H74" s="32"/>
      <c r="I74" s="33"/>
      <c r="J74" s="33"/>
      <c r="K74" s="33">
        <f>COUNTIF(K6:K21,"ex")</f>
        <v>3</v>
      </c>
      <c r="L74" s="34"/>
      <c r="M74" s="35"/>
      <c r="N74" s="33"/>
      <c r="O74" s="33"/>
      <c r="P74" s="33">
        <f>COUNTIF(P6:P21,"ex")</f>
        <v>3</v>
      </c>
      <c r="Q74" s="34"/>
      <c r="R74" s="32"/>
      <c r="S74" s="33"/>
      <c r="T74" s="33"/>
      <c r="U74" s="33">
        <f>COUNTIF(U6:U21,"ex")</f>
        <v>0</v>
      </c>
      <c r="V74" s="34"/>
      <c r="W74" s="35"/>
      <c r="X74" s="33"/>
      <c r="Y74" s="33"/>
      <c r="Z74" s="33">
        <f>COUNTIF(Z6:Z21,"ex")+COUNTIF(Z24:Z28,"ex")+1</f>
        <v>2</v>
      </c>
      <c r="AA74" s="34"/>
      <c r="AB74" s="34"/>
      <c r="AC74" s="34"/>
      <c r="AD74" s="132"/>
    </row>
    <row r="75" spans="1:33" s="20" customFormat="1" ht="15" customHeight="1">
      <c r="A75" s="132"/>
      <c r="B75" s="132"/>
      <c r="C75" s="144" t="s">
        <v>178</v>
      </c>
      <c r="D75" s="144"/>
      <c r="E75" s="144"/>
      <c r="F75" s="145"/>
      <c r="G75" s="144"/>
      <c r="H75" s="32"/>
      <c r="I75" s="33"/>
      <c r="J75" s="33"/>
      <c r="K75" s="33">
        <f>COUNTIF(K6:K21,"m")</f>
        <v>2</v>
      </c>
      <c r="L75" s="34"/>
      <c r="M75" s="35"/>
      <c r="N75" s="33"/>
      <c r="O75" s="33"/>
      <c r="P75" s="33">
        <f>COUNTIF(P6:P21,"m")</f>
        <v>1</v>
      </c>
      <c r="Q75" s="34"/>
      <c r="R75" s="32"/>
      <c r="S75" s="33"/>
      <c r="T75" s="33"/>
      <c r="U75" s="33">
        <f>COUNTIF(U6:U21,"m")+1</f>
        <v>3</v>
      </c>
      <c r="V75" s="34"/>
      <c r="W75" s="35"/>
      <c r="X75" s="33"/>
      <c r="Y75" s="33"/>
      <c r="Z75" s="33">
        <f>COUNTIF(Z6:Z21,"m")+COUNTIF(Z24:Z28,"m")+1</f>
        <v>2</v>
      </c>
      <c r="AA75" s="34"/>
      <c r="AB75" s="34"/>
      <c r="AC75" s="34"/>
      <c r="AD75" s="132"/>
    </row>
    <row r="76" spans="1:33" s="20" customFormat="1" ht="15" customHeight="1">
      <c r="A76" s="132"/>
      <c r="B76" s="132"/>
      <c r="C76" s="144"/>
      <c r="D76" s="144"/>
      <c r="E76" s="144"/>
      <c r="F76" s="145"/>
      <c r="G76" s="144"/>
      <c r="H76" s="146"/>
      <c r="I76" s="131"/>
      <c r="J76" s="131"/>
      <c r="K76" s="131"/>
      <c r="L76" s="147"/>
      <c r="M76" s="148"/>
      <c r="N76" s="131"/>
      <c r="O76" s="131"/>
      <c r="P76" s="131"/>
      <c r="Q76" s="147"/>
      <c r="R76" s="146"/>
      <c r="S76" s="131"/>
      <c r="T76" s="131"/>
      <c r="U76" s="131"/>
      <c r="V76" s="147"/>
      <c r="W76" s="148"/>
      <c r="X76" s="131"/>
      <c r="Y76" s="131"/>
      <c r="Z76" s="131"/>
      <c r="AA76" s="147"/>
      <c r="AB76" s="147"/>
      <c r="AC76" s="147"/>
      <c r="AD76" s="132"/>
    </row>
    <row r="77" spans="1:33" s="20" customFormat="1" ht="15" customHeight="1">
      <c r="A77" s="132"/>
      <c r="B77" s="132"/>
      <c r="C77" s="144" t="s">
        <v>179</v>
      </c>
      <c r="D77" s="144"/>
      <c r="E77" s="144"/>
      <c r="F77" s="145">
        <f>F5+F13+F16+F58+F62+F64</f>
        <v>61</v>
      </c>
      <c r="G77" s="145">
        <f>G5+G13+G16+G58+G62+G64</f>
        <v>96</v>
      </c>
      <c r="H77" s="23">
        <f>H5+H13+H16+H58+H62+H64</f>
        <v>11</v>
      </c>
      <c r="I77" s="43">
        <f>I5+I13+I16+I58+I62+I64</f>
        <v>4</v>
      </c>
      <c r="J77" s="43">
        <f>J5+J13+J16+J58+J62+J64</f>
        <v>9</v>
      </c>
      <c r="K77" s="43"/>
      <c r="L77" s="44">
        <f>L5+L13+L16+L58+L62+L64</f>
        <v>29</v>
      </c>
      <c r="M77" s="42">
        <f>M5+M13+M16+M58+M62+M64</f>
        <v>9</v>
      </c>
      <c r="N77" s="43">
        <f>N5+N13+N16+N58+N62+N64</f>
        <v>2</v>
      </c>
      <c r="O77" s="43">
        <f>O5+O13+O16+O58+O62+O64</f>
        <v>6</v>
      </c>
      <c r="P77" s="43"/>
      <c r="Q77" s="44">
        <f>Q5+Q13+Q16+Q58+Q62+Q64</f>
        <v>27</v>
      </c>
      <c r="R77" s="23">
        <f>R5+R13+R16+R58+R62+R64</f>
        <v>4</v>
      </c>
      <c r="S77" s="43">
        <f>S5+S13+S16+S58+S62+S64</f>
        <v>2</v>
      </c>
      <c r="T77" s="43">
        <f>T5+T13+T16+T58+T62+T64</f>
        <v>2</v>
      </c>
      <c r="U77" s="43"/>
      <c r="V77" s="44">
        <f>V5+V13+V16+V58+V62+V64</f>
        <v>20</v>
      </c>
      <c r="W77" s="42">
        <f>W5+W13+W16+W58+W62+W64</f>
        <v>2</v>
      </c>
      <c r="X77" s="43">
        <f>X5+X13+X16+X58+X62+X64</f>
        <v>0</v>
      </c>
      <c r="Y77" s="43">
        <f>Y5+Y13+Y16+Y58+Y62+Y64</f>
        <v>2</v>
      </c>
      <c r="Z77" s="43"/>
      <c r="AA77" s="44">
        <f>AA5+AA13+AA16+AA58+AA62+AA64</f>
        <v>20</v>
      </c>
      <c r="AB77" s="147">
        <f>+AB64+AB58+AB22+AB16+AB13+AB5</f>
        <v>0</v>
      </c>
      <c r="AC77" s="44">
        <f t="shared" ref="AC77:AC82" si="14">L77+Q77+V77+AA77</f>
        <v>96</v>
      </c>
      <c r="AD77" s="132"/>
    </row>
    <row r="78" spans="1:33" s="20" customFormat="1" ht="15" customHeight="1">
      <c r="A78" s="132"/>
      <c r="B78" s="132"/>
      <c r="C78" s="144" t="s">
        <v>180</v>
      </c>
      <c r="D78" s="144"/>
      <c r="E78" s="144"/>
      <c r="F78" s="145">
        <f>F5+F13+F16+F23+F58+F62+F64</f>
        <v>81</v>
      </c>
      <c r="G78" s="145">
        <f>G5+G13+G16+G23+G58+G62+G64</f>
        <v>120</v>
      </c>
      <c r="H78" s="23">
        <f>+H5+H13+H16+H23+H64+H58+H62</f>
        <v>11</v>
      </c>
      <c r="I78" s="43">
        <f>+I5+I13+I16+I23+I64+I58+I62</f>
        <v>4</v>
      </c>
      <c r="J78" s="43">
        <f>+J5+J13+J16+J23+J64+J58+J62</f>
        <v>9</v>
      </c>
      <c r="K78" s="43"/>
      <c r="L78" s="44">
        <f>+L5+L13+L16+L23+L64+L58+L62</f>
        <v>29</v>
      </c>
      <c r="M78" s="42">
        <f>+M5+M13+M16+M23+M64+M58+M62</f>
        <v>11</v>
      </c>
      <c r="N78" s="43">
        <f>+N5+N13+N16+N23+N64+N58+N62</f>
        <v>2</v>
      </c>
      <c r="O78" s="43">
        <f>+O5+O13+O16+O23+O64+O58+O62</f>
        <v>7</v>
      </c>
      <c r="P78" s="43"/>
      <c r="Q78" s="44">
        <f>+Q5+Q13+Q16+Q23+Q64+Q58+Q62</f>
        <v>31</v>
      </c>
      <c r="R78" s="23">
        <f>+R5+R13+R16+R23+R64+R58+R62</f>
        <v>9</v>
      </c>
      <c r="S78" s="43">
        <f>+S5+S13+S16+S23+S64+S58+S62</f>
        <v>2</v>
      </c>
      <c r="T78" s="43">
        <f>+T5+T13+T16+T23+T64+T58+T62</f>
        <v>7</v>
      </c>
      <c r="U78" s="43"/>
      <c r="V78" s="44">
        <f>+V5+V13+V16+V23+V64+V58+V62</f>
        <v>32</v>
      </c>
      <c r="W78" s="42">
        <f>+W5+W13+W16+W23+W64+W58+W62</f>
        <v>7</v>
      </c>
      <c r="X78" s="43">
        <f>+X5+X13+X16+X23+X64+X58+X62</f>
        <v>0</v>
      </c>
      <c r="Y78" s="43">
        <f>+Y5+Y13+Y16+Y23+Y64+Y58+Y62</f>
        <v>4</v>
      </c>
      <c r="Z78" s="43"/>
      <c r="AA78" s="44">
        <f>+AA5+AA13+AA16+AA23+AA64+AA58+AA62</f>
        <v>28</v>
      </c>
      <c r="AB78" s="44">
        <f>+AB5+AB13+AB16+AB23+AB58+AB64</f>
        <v>0</v>
      </c>
      <c r="AC78" s="44">
        <f t="shared" si="14"/>
        <v>120</v>
      </c>
      <c r="AD78" s="132"/>
    </row>
    <row r="79" spans="1:33" s="20" customFormat="1" ht="15" customHeight="1">
      <c r="A79" s="132"/>
      <c r="B79" s="132"/>
      <c r="C79" s="144" t="s">
        <v>181</v>
      </c>
      <c r="D79" s="144"/>
      <c r="E79" s="144"/>
      <c r="F79" s="145">
        <f>F5+F13+F16+F30+F58+F62+F64</f>
        <v>82</v>
      </c>
      <c r="G79" s="145">
        <f>G5+G13+G16+G30+G58+G62+G64</f>
        <v>120</v>
      </c>
      <c r="H79" s="23">
        <f>+H5+H13+H16+H30+H64+H58+H62</f>
        <v>11</v>
      </c>
      <c r="I79" s="43">
        <f>+I5+I13+I16+I30+I64+I58+I62</f>
        <v>4</v>
      </c>
      <c r="J79" s="43">
        <f>+J5+J13+J16+J30+J64+J58+J62</f>
        <v>9</v>
      </c>
      <c r="K79" s="43"/>
      <c r="L79" s="44">
        <f>+L5+L13+L16+L30+L64+L58+L62</f>
        <v>29</v>
      </c>
      <c r="M79" s="42">
        <f>+M5+M13+M16+M30+M64+M58+M62</f>
        <v>12</v>
      </c>
      <c r="N79" s="43">
        <f>+N5+N13+N16+N30+N64+N58+N62</f>
        <v>2</v>
      </c>
      <c r="O79" s="43">
        <f>+O5+O13+O16+O30+O64+O58+O62</f>
        <v>6</v>
      </c>
      <c r="P79" s="43"/>
      <c r="Q79" s="44">
        <f>+Q5+Q13+Q16+Q30+Q64+Q58+Q62</f>
        <v>31</v>
      </c>
      <c r="R79" s="23">
        <f>+R5+R13+R16+R30+R64+R58+R62</f>
        <v>10</v>
      </c>
      <c r="S79" s="43">
        <f>+S5+S13+S16+S30+S64+S58+S62</f>
        <v>2</v>
      </c>
      <c r="T79" s="43">
        <f>+T5+T13+T16+T30+T64+T58+T62</f>
        <v>7</v>
      </c>
      <c r="U79" s="43"/>
      <c r="V79" s="44">
        <f>+V5+V13+V16+V30+V64+V58+V62</f>
        <v>32</v>
      </c>
      <c r="W79" s="42">
        <f>+W5+W13+W16+W30+W64+W58+W62</f>
        <v>7</v>
      </c>
      <c r="X79" s="43">
        <f>+X5+X13+X16+X30+X64+X58+X62</f>
        <v>0</v>
      </c>
      <c r="Y79" s="43">
        <f>+Y5+Y13+Y16+Y30+Y64+Y58+Y62</f>
        <v>4</v>
      </c>
      <c r="Z79" s="43"/>
      <c r="AA79" s="44">
        <f>+AA5+AA13+AA16+AA30+AA64+AA58+AA62</f>
        <v>28</v>
      </c>
      <c r="AB79" s="44">
        <f>+AB5+AB13+AB16+AB30+AB58+AB64</f>
        <v>0</v>
      </c>
      <c r="AC79" s="44">
        <f t="shared" si="14"/>
        <v>120</v>
      </c>
      <c r="AD79" s="132"/>
    </row>
    <row r="80" spans="1:33" s="20" customFormat="1" ht="15" customHeight="1">
      <c r="A80" s="132"/>
      <c r="B80" s="132"/>
      <c r="C80" s="144" t="s">
        <v>182</v>
      </c>
      <c r="D80" s="144"/>
      <c r="E80" s="144"/>
      <c r="F80" s="145">
        <f>F5+F13+F16+F37+F58+F62+F64</f>
        <v>82</v>
      </c>
      <c r="G80" s="145">
        <f>G5+G13+G16+G37+G58+G62+G64</f>
        <v>120</v>
      </c>
      <c r="H80" s="23">
        <f>+H5+H13+H16+H37+H58+H62+H64</f>
        <v>11</v>
      </c>
      <c r="I80" s="43">
        <f>+I5+I13+I16+I37+I58+I62+I64</f>
        <v>4</v>
      </c>
      <c r="J80" s="43">
        <f>+J5+J13+J16+J37+J58+J62+J64</f>
        <v>9</v>
      </c>
      <c r="K80" s="43"/>
      <c r="L80" s="44">
        <f>+L5+L13+L16+L37+L58+L62+L64</f>
        <v>29</v>
      </c>
      <c r="M80" s="42">
        <f>+M5+M13+M16+M37+M58+M62+M64</f>
        <v>10</v>
      </c>
      <c r="N80" s="43">
        <f>+N5+N13+N16+N37+N58+N62+N64</f>
        <v>2</v>
      </c>
      <c r="O80" s="43">
        <f>+O5+O13+O16+O37+O58+O62+O64</f>
        <v>7</v>
      </c>
      <c r="P80" s="43"/>
      <c r="Q80" s="44">
        <f>+Q5+Q13+Q16+Q37+Q58+Q62+Q64</f>
        <v>31</v>
      </c>
      <c r="R80" s="23">
        <f>+R5+R13+R16+R37+R58+R62+R64</f>
        <v>10</v>
      </c>
      <c r="S80" s="43">
        <f>+S5+S13+S16+S37+S58+S62+S64</f>
        <v>2</v>
      </c>
      <c r="T80" s="43">
        <f>+T5+T13+T16+T37+T58+T62+T64</f>
        <v>7</v>
      </c>
      <c r="U80" s="43"/>
      <c r="V80" s="44">
        <f>+V5+V13+V16+V37+V58+V62+V64</f>
        <v>32</v>
      </c>
      <c r="W80" s="42">
        <f>+W5+W13+W16+W37+W58+W62+W64</f>
        <v>6</v>
      </c>
      <c r="X80" s="43">
        <f>+X5+X13+X16+X37+X58+X62+X64</f>
        <v>0</v>
      </c>
      <c r="Y80" s="43">
        <f>+Y5+Y13+Y16+Y37+Y58+Y62+Y64</f>
        <v>6</v>
      </c>
      <c r="Z80" s="43"/>
      <c r="AA80" s="44">
        <f>+AA5+AA13+AA16+AA37+AA58+AA62+AA64</f>
        <v>28</v>
      </c>
      <c r="AB80" s="44" t="e">
        <f>+#REF!+AB14+#REF!+AB31+AB59+AB67</f>
        <v>#REF!</v>
      </c>
      <c r="AC80" s="44">
        <f t="shared" si="14"/>
        <v>120</v>
      </c>
      <c r="AD80" s="132"/>
    </row>
    <row r="81" spans="1:30" s="20" customFormat="1" ht="15" customHeight="1">
      <c r="A81" s="132"/>
      <c r="B81" s="132"/>
      <c r="C81" s="144" t="s">
        <v>183</v>
      </c>
      <c r="D81" s="144"/>
      <c r="E81" s="144"/>
      <c r="F81" s="145">
        <f>F5+F13+F16+F37+F58+F62+F64</f>
        <v>82</v>
      </c>
      <c r="G81" s="145">
        <f>G5+G13+G16+G44+G58+G62+G64</f>
        <v>120</v>
      </c>
      <c r="H81" s="23">
        <f>H5+H13+H16+H44+H58+H62+H64</f>
        <v>11</v>
      </c>
      <c r="I81" s="43">
        <f t="shared" ref="I81:AA81" si="15">I5+I13+I16+I44+I58+I62+I64</f>
        <v>4</v>
      </c>
      <c r="J81" s="43">
        <f t="shared" si="15"/>
        <v>9</v>
      </c>
      <c r="K81" s="43"/>
      <c r="L81" s="44">
        <f t="shared" si="15"/>
        <v>29</v>
      </c>
      <c r="M81" s="42">
        <f t="shared" si="15"/>
        <v>12</v>
      </c>
      <c r="N81" s="43">
        <f t="shared" si="15"/>
        <v>2</v>
      </c>
      <c r="O81" s="43">
        <f t="shared" si="15"/>
        <v>6</v>
      </c>
      <c r="P81" s="43"/>
      <c r="Q81" s="44">
        <f t="shared" si="15"/>
        <v>31</v>
      </c>
      <c r="R81" s="23">
        <f t="shared" si="15"/>
        <v>7</v>
      </c>
      <c r="S81" s="43">
        <f t="shared" si="15"/>
        <v>2</v>
      </c>
      <c r="T81" s="43">
        <f t="shared" si="15"/>
        <v>6</v>
      </c>
      <c r="U81" s="43"/>
      <c r="V81" s="44">
        <f t="shared" si="15"/>
        <v>28</v>
      </c>
      <c r="W81" s="42">
        <f t="shared" si="15"/>
        <v>7</v>
      </c>
      <c r="X81" s="43">
        <f t="shared" si="15"/>
        <v>0</v>
      </c>
      <c r="Y81" s="43">
        <f t="shared" si="15"/>
        <v>7</v>
      </c>
      <c r="Z81" s="43"/>
      <c r="AA81" s="44">
        <f t="shared" si="15"/>
        <v>32</v>
      </c>
      <c r="AB81" s="44" t="e">
        <f>+#REF!+AB15+#REF!+AB32+AB60+AB68</f>
        <v>#REF!</v>
      </c>
      <c r="AC81" s="44">
        <f t="shared" si="14"/>
        <v>120</v>
      </c>
      <c r="AD81" s="132"/>
    </row>
    <row r="82" spans="1:30" s="20" customFormat="1" ht="15" customHeight="1" thickBot="1">
      <c r="A82" s="132"/>
      <c r="B82" s="132"/>
      <c r="C82" s="149" t="s">
        <v>184</v>
      </c>
      <c r="D82" s="149"/>
      <c r="E82" s="149"/>
      <c r="F82" s="150">
        <f>F5+F13+F16+F51+F58+F62+F64</f>
        <v>82</v>
      </c>
      <c r="G82" s="150">
        <f>G5+G13+G16+G51+G58+G64</f>
        <v>120</v>
      </c>
      <c r="H82" s="151">
        <f>SUM(H5,H13,H16,H51,H58,H62,H64)</f>
        <v>11</v>
      </c>
      <c r="I82" s="152">
        <f>SUM(I5,I13,I16,I51,I58,I62,I64)</f>
        <v>4</v>
      </c>
      <c r="J82" s="152">
        <f>SUM(J5,J13,J16,J51,J58,J62,J64)</f>
        <v>9</v>
      </c>
      <c r="K82" s="152"/>
      <c r="L82" s="153">
        <f>SUM(L5,L13,L16,L51,L58,L62,L64)</f>
        <v>29</v>
      </c>
      <c r="M82" s="154">
        <f>SUM(M5,M13,M16,M51,M58,M62,M64)</f>
        <v>10</v>
      </c>
      <c r="N82" s="152">
        <f>SUM(N5,N13,N16,N51,N58,N62,N64)</f>
        <v>2</v>
      </c>
      <c r="O82" s="152">
        <f>SUM(O5,O13,O16,O51,O58,O62,O64)</f>
        <v>8</v>
      </c>
      <c r="P82" s="152"/>
      <c r="Q82" s="153">
        <f>SUM(Q5,Q13,Q16,Q51,Q58,Q62,Q64)</f>
        <v>31</v>
      </c>
      <c r="R82" s="151">
        <f>SUM(R5,R13,R16,R51,R58,R62,R64)</f>
        <v>9</v>
      </c>
      <c r="S82" s="152">
        <f>SUM(S5,S13,S16,S51,S58,S62,S64)</f>
        <v>2</v>
      </c>
      <c r="T82" s="152">
        <f>SUM(T5,T13,T16,T51,T58,T62,T64)</f>
        <v>8</v>
      </c>
      <c r="U82" s="152"/>
      <c r="V82" s="153">
        <f>SUM(V5,V13,V16,V51,V58,V62,V64)</f>
        <v>32</v>
      </c>
      <c r="W82" s="154">
        <f>SUM(W5,W13,W16,W51,W58,W62,W64)</f>
        <v>5</v>
      </c>
      <c r="X82" s="152">
        <f>SUM(X5,X13,X16,X51,X58,X62,X64)</f>
        <v>0</v>
      </c>
      <c r="Y82" s="152">
        <f>SUM(Y5,Y13,Y16,Y51,Y58,Y62,Y64)</f>
        <v>6</v>
      </c>
      <c r="Z82" s="152"/>
      <c r="AA82" s="153">
        <f>SUM(AA5,AA13,AA16,AA51,AA58,AA62,AA64)</f>
        <v>28</v>
      </c>
      <c r="AB82" s="155" t="e">
        <f>+#REF!+AB14+#REF!+AB31+AB59+AB67</f>
        <v>#REF!</v>
      </c>
      <c r="AC82" s="156">
        <f t="shared" si="14"/>
        <v>120</v>
      </c>
      <c r="AD82" s="132"/>
    </row>
    <row r="84" spans="1:30" s="20" customFormat="1">
      <c r="A84" s="132"/>
      <c r="B84" s="132"/>
      <c r="AC84" s="132"/>
      <c r="AD84" s="132"/>
    </row>
    <row r="85" spans="1:30" s="20" customFormat="1">
      <c r="A85" s="157" t="s">
        <v>185</v>
      </c>
      <c r="B85" s="132"/>
    </row>
    <row r="86" spans="1:30" s="20" customFormat="1">
      <c r="A86" s="20" t="s">
        <v>186</v>
      </c>
      <c r="B86" s="132"/>
      <c r="AC86" s="132"/>
      <c r="AD86" s="132"/>
    </row>
    <row r="87" spans="1:30" s="20" customFormat="1">
      <c r="A87" s="105" t="s">
        <v>187</v>
      </c>
      <c r="B87" s="132"/>
      <c r="AC87" s="132"/>
      <c r="AD87" s="132"/>
    </row>
    <row r="88" spans="1:30" s="20" customFormat="1">
      <c r="A88" s="132"/>
      <c r="B88" s="132"/>
      <c r="AC88" s="132"/>
      <c r="AD88" s="132"/>
    </row>
  </sheetData>
  <mergeCells count="14">
    <mergeCell ref="H3:L3"/>
    <mergeCell ref="M3:Q3"/>
    <mergeCell ref="R3:V3"/>
    <mergeCell ref="W3:AA3"/>
    <mergeCell ref="A1:AD1"/>
    <mergeCell ref="H2:AA2"/>
    <mergeCell ref="AC2:AC3"/>
    <mergeCell ref="AD2:AD3"/>
    <mergeCell ref="A3:A4"/>
    <mergeCell ref="B3:B4"/>
    <mergeCell ref="C3:C4"/>
    <mergeCell ref="D3:D4"/>
    <mergeCell ref="F3:F4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 alignWithMargins="0">
    <oddHeader>&amp;L&amp;"Arial,Félkövér"Óbudai Egyetem
Neumann János Informatikai Kar&amp;R&amp;"Arial,Félkövér"Érvényes: 2018/2019. tanévtől</oddHeader>
    <oddFooter>&amp;CTanterv - Nappali&amp;R&amp;P / 2</oddFooter>
  </headerFooter>
  <rowBreaks count="1" manualBreakCount="1">
    <brk id="63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FE022-EA87-4E52-B87D-AC6D1006FA10}"/>
</file>

<file path=customXml/itemProps2.xml><?xml version="1.0" encoding="utf-8"?>
<ds:datastoreItem xmlns:ds="http://schemas.openxmlformats.org/officeDocument/2006/customXml" ds:itemID="{52376A5C-6C51-4B49-8D95-17904A203C89}"/>
</file>

<file path=customXml/itemProps3.xml><?xml version="1.0" encoding="utf-8"?>
<ds:datastoreItem xmlns:ds="http://schemas.openxmlformats.org/officeDocument/2006/customXml" ds:itemID="{2054C57C-9058-4267-B600-DFEB72AEB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Zakár István</cp:lastModifiedBy>
  <cp:revision/>
  <dcterms:created xsi:type="dcterms:W3CDTF">2022-10-05T15:35:15Z</dcterms:created>
  <dcterms:modified xsi:type="dcterms:W3CDTF">2025-01-16T12:45:02Z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95600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