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-105" yWindow="-105" windowWidth="21795" windowHeight="1297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dattudomány_MSc_levelező_2023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9" l="1"/>
  <c r="F29" i="9" s="1"/>
  <c r="G30" i="9"/>
  <c r="G29" i="9" s="1"/>
  <c r="Z47" i="9" l="1"/>
  <c r="Z46" i="9"/>
  <c r="Z45" i="9"/>
  <c r="U46" i="9"/>
  <c r="U47" i="9"/>
  <c r="U45" i="9"/>
  <c r="P47" i="9"/>
  <c r="P46" i="9"/>
  <c r="P45" i="9"/>
  <c r="K47" i="9"/>
  <c r="K46" i="9"/>
  <c r="K45" i="9"/>
  <c r="Z44" i="9" l="1"/>
  <c r="U44" i="9"/>
  <c r="K44" i="9"/>
  <c r="P44" i="9"/>
  <c r="H29" i="9"/>
  <c r="J29" i="9"/>
  <c r="L29" i="9"/>
  <c r="M29" i="9"/>
  <c r="N29" i="9"/>
  <c r="O29" i="9"/>
  <c r="Q29" i="9"/>
  <c r="R29" i="9"/>
  <c r="S29" i="9"/>
  <c r="T29" i="9"/>
  <c r="V29" i="9"/>
  <c r="W29" i="9"/>
  <c r="X29" i="9"/>
  <c r="Y29" i="9"/>
  <c r="AA29" i="9"/>
  <c r="I29" i="9"/>
  <c r="F33" i="9"/>
  <c r="F32" i="9"/>
  <c r="F31" i="9" s="1"/>
  <c r="G33" i="9"/>
  <c r="G32" i="9"/>
  <c r="G31" i="9" s="1"/>
  <c r="I31" i="9"/>
  <c r="J31" i="9"/>
  <c r="L31" i="9"/>
  <c r="M31" i="9"/>
  <c r="N31" i="9"/>
  <c r="O31" i="9"/>
  <c r="Q31" i="9"/>
  <c r="R31" i="9"/>
  <c r="S31" i="9"/>
  <c r="T31" i="9"/>
  <c r="V31" i="9"/>
  <c r="W31" i="9"/>
  <c r="X31" i="9"/>
  <c r="Y31" i="9"/>
  <c r="AA31" i="9"/>
  <c r="H31" i="9"/>
  <c r="H26" i="9"/>
  <c r="I26" i="9"/>
  <c r="J26" i="9"/>
  <c r="L26" i="9"/>
  <c r="M26" i="9"/>
  <c r="N26" i="9"/>
  <c r="O26" i="9"/>
  <c r="Q26" i="9"/>
  <c r="G21" i="9"/>
  <c r="G22" i="9"/>
  <c r="G23" i="9"/>
  <c r="G24" i="9"/>
  <c r="F21" i="9"/>
  <c r="F22" i="9"/>
  <c r="F23" i="9"/>
  <c r="F24" i="9"/>
  <c r="F25" i="9"/>
  <c r="F8" i="9" l="1"/>
  <c r="G8" i="9"/>
  <c r="G7" i="9" l="1"/>
  <c r="F7" i="9"/>
  <c r="G28" i="9"/>
  <c r="G27" i="9"/>
  <c r="AA26" i="9"/>
  <c r="Y26" i="9"/>
  <c r="X26" i="9"/>
  <c r="W26" i="9"/>
  <c r="V26" i="9"/>
  <c r="T26" i="9"/>
  <c r="S26" i="9"/>
  <c r="R26" i="9"/>
  <c r="F26" i="9"/>
  <c r="G25" i="9"/>
  <c r="G20" i="9"/>
  <c r="F20" i="9"/>
  <c r="G19" i="9"/>
  <c r="F19" i="9"/>
  <c r="G18" i="9"/>
  <c r="F18" i="9"/>
  <c r="G17" i="9"/>
  <c r="F17" i="9"/>
  <c r="AA16" i="9"/>
  <c r="Y16" i="9"/>
  <c r="X16" i="9"/>
  <c r="W16" i="9"/>
  <c r="V16" i="9"/>
  <c r="T16" i="9"/>
  <c r="S16" i="9"/>
  <c r="R16" i="9"/>
  <c r="Q16" i="9"/>
  <c r="O16" i="9"/>
  <c r="N16" i="9"/>
  <c r="M16" i="9"/>
  <c r="L16" i="9"/>
  <c r="J16" i="9"/>
  <c r="I16" i="9"/>
  <c r="H16" i="9"/>
  <c r="G15" i="9"/>
  <c r="F15" i="9"/>
  <c r="G14" i="9"/>
  <c r="F14" i="9"/>
  <c r="G13" i="9"/>
  <c r="F13" i="9"/>
  <c r="G12" i="9"/>
  <c r="F12" i="9"/>
  <c r="G11" i="9"/>
  <c r="F11" i="9"/>
  <c r="AA10" i="9"/>
  <c r="Y10" i="9"/>
  <c r="X10" i="9"/>
  <c r="W10" i="9"/>
  <c r="V10" i="9"/>
  <c r="T10" i="9"/>
  <c r="S10" i="9"/>
  <c r="R10" i="9"/>
  <c r="Q10" i="9"/>
  <c r="O10" i="9"/>
  <c r="N10" i="9"/>
  <c r="M10" i="9"/>
  <c r="L10" i="9"/>
  <c r="J10" i="9"/>
  <c r="I10" i="9"/>
  <c r="H10" i="9"/>
  <c r="G9" i="9"/>
  <c r="F9" i="9"/>
  <c r="G6" i="9"/>
  <c r="F6" i="9"/>
  <c r="AA5" i="9"/>
  <c r="Y5" i="9"/>
  <c r="X5" i="9"/>
  <c r="W5" i="9"/>
  <c r="V5" i="9"/>
  <c r="T5" i="9"/>
  <c r="S5" i="9"/>
  <c r="R5" i="9"/>
  <c r="Q5" i="9"/>
  <c r="O5" i="9"/>
  <c r="N5" i="9"/>
  <c r="M5" i="9"/>
  <c r="L5" i="9"/>
  <c r="J5" i="9"/>
  <c r="I5" i="9"/>
  <c r="H5" i="9"/>
  <c r="M49" i="9" l="1"/>
  <c r="L49" i="9"/>
  <c r="Q49" i="9"/>
  <c r="N49" i="9"/>
  <c r="S49" i="9"/>
  <c r="I49" i="9"/>
  <c r="F51" i="9" s="1"/>
  <c r="W49" i="9"/>
  <c r="Y49" i="9"/>
  <c r="V49" i="9"/>
  <c r="X49" i="9"/>
  <c r="AA49" i="9"/>
  <c r="T49" i="9"/>
  <c r="R49" i="9"/>
  <c r="O49" i="9"/>
  <c r="J49" i="9"/>
  <c r="H49" i="9"/>
  <c r="G5" i="9"/>
  <c r="G26" i="9"/>
  <c r="G16" i="9"/>
  <c r="G10" i="9"/>
  <c r="F16" i="9"/>
  <c r="F10" i="9"/>
  <c r="F5" i="9"/>
  <c r="G49" i="9" l="1"/>
  <c r="F50" i="9"/>
  <c r="F52" i="9"/>
  <c r="F49" i="9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<sst xmlns="http://schemas.openxmlformats.org/spreadsheetml/2006/main" count="909" uniqueCount="403">
  <si>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</si>
  <si>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</si>
  <si>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</si>
  <si>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</si>
  <si>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</si>
  <si>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</si>
  <si>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</si>
  <si>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</si>
  <si>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</si>
  <si>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</si>
  <si>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</si>
  <si>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</si>
  <si>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</si>
  <si>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</si>
  <si>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</si>
  <si>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</si>
  <si>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</si>
  <si>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</si>
  <si>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</si>
  <si>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</si>
  <si>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</si>
  <si>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</si>
  <si>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</si>
  <si>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</si>
  <si>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</si>
  <si>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</si>
  <si>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</si>
  <si>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</si>
  <si>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</si>
  <si>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</si>
  <si>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</si>
  <si>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</si>
  <si>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</si>
  <si>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</si>
  <si>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</si>
  <si>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</si>
  <si>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</si>
  <si>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</si>
  <si>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</si>
  <si>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</si>
  <si>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</si>
  <si>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</si>
  <si>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</si>
  <si>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</si>
  <si>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</si>
  <si>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</si>
  <si>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</si>
  <si>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</si>
  <si>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</si>
  <si>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</si>
  <si>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</si>
  <si>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</si>
  <si>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</si>
  <si>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</si>
  <si>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</si>
  <si>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</si>
  <si>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</si>
  <si>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</si>
  <si>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</si>
  <si>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</si>
  <si>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</si>
  <si>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</si>
  <si>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</si>
  <si>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</si>
  <si>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</si>
  <si>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</si>
  <si>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</si>
  <si>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</si>
  <si>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</si>
  <si>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</si>
  <si>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</si>
  <si>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</si>
  <si>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</si>
  <si>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</si>
  <si>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</si>
  <si>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</si>
  <si>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</si>
  <si>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</si>
  <si>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</si>
  <si>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</si>
  <si>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</si>
  <si>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</si>
  <si>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</si>
  <si>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</si>
  <si>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</si>
  <si>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</si>
  <si>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</si>
  <si>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</si>
  <si>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</si>
  <si>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</si>
  <si>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</si>
  <si>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</si>
  <si>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</si>
  <si>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</si>
  <si>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</si>
  <si>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</si>
  <si>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</si>
  <si>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</si>
  <si>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</si>
  <si>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</si>
  <si>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</si>
  <si>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</si>
  <si>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</si>
  <si>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</si>
  <si>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</si>
  <si>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</si>
  <si>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</si>
  <si>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</si>
  <si>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</si>
  <si>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</si>
  <si>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</si>
  <si>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</si>
  <si>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</si>
  <si>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</si>
  <si>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</si>
  <si>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</si>
  <si>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</si>
  <si>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</si>
  <si>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</si>
  <si>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</si>
  <si>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</si>
  <si>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</si>
  <si>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</si>
  <si>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</si>
  <si>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</si>
  <si>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</si>
  <si>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</si>
  <si>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</si>
  <si>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</si>
  <si>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</si>
  <si>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</si>
  <si>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</si>
  <si>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</si>
  <si>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</si>
  <si>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</si>
  <si>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</si>
  <si>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</si>
  <si>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</si>
  <si>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</si>
  <si>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</si>
  <si>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</si>
  <si>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</si>
  <si>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</si>
  <si>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</si>
  <si>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</si>
  <si>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</si>
  <si>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</si>
  <si>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</si>
  <si>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</si>
  <si>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</si>
  <si>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</si>
  <si>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</si>
  <si>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</si>
  <si>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</si>
  <si>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</si>
  <si>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</si>
  <si>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</si>
  <si>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</si>
  <si>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</si>
  <si>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</si>
  <si>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</si>
  <si>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</si>
  <si>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</si>
  <si>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</si>
  <si>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</si>
  <si>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</si>
  <si>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</si>
  <si>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</si>
  <si>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</si>
  <si>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</si>
  <si>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</si>
  <si>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</si>
  <si>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</si>
  <si>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</si>
  <si>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</si>
  <si>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</si>
  <si>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</si>
  <si>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</si>
  <si>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</si>
  <si>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</si>
  <si>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</si>
  <si>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</si>
  <si>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</si>
  <si>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</si>
  <si>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</si>
  <si>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</si>
  <si>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</si>
  <si>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</si>
  <si>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</si>
  <si>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</si>
  <si>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</si>
  <si>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</si>
  <si>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</si>
  <si>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</si>
  <si>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</si>
  <si>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</si>
  <si>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</si>
  <si>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</si>
  <si>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</si>
  <si>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</si>
  <si>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</si>
  <si>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</si>
  <si>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</si>
  <si>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</si>
  <si>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</si>
  <si>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</si>
  <si>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</si>
  <si>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</si>
  <si>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</si>
  <si>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</si>
  <si>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</si>
  <si>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</si>
  <si>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</si>
  <si>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</si>
  <si>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</si>
  <si>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</si>
  <si>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</si>
  <si>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</si>
  <si>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</si>
  <si>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</si>
  <si>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</si>
  <si>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</si>
  <si>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</si>
  <si>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</si>
  <si>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</si>
  <si>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</si>
  <si>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</si>
  <si>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</si>
  <si>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</si>
  <si>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</si>
  <si>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</si>
  <si>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</si>
  <si>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</si>
  <si>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</si>
  <si>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</si>
  <si>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</si>
  <si>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</si>
  <si>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</si>
  <si>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</si>
  <si>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</si>
  <si>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</si>
  <si>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</si>
  <si>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</si>
  <si>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</si>
  <si>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</si>
  <si>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</si>
  <si>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</si>
  <si>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</si>
  <si>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</si>
  <si>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</si>
  <si>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</si>
  <si>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</si>
  <si>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</si>
  <si>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</si>
  <si>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</si>
  <si>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</si>
  <si>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</si>
  <si>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</si>
  <si>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</si>
  <si>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</si>
  <si>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</si>
  <si>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</si>
  <si>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</si>
  <si>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</si>
  <si>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</si>
  <si>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</si>
  <si>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</si>
  <si>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</si>
  <si>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</si>
  <si>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</si>
  <si>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</si>
  <si>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</si>
  <si>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</si>
  <si>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</si>
  <si>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</si>
  <si>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</si>
  <si>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</si>
  <si>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</si>
  <si>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Adattudomány mesterképzési szak levelező tagozat tantervi táblája</t>
  </si>
  <si>
    <t>Szemeszterek</t>
  </si>
  <si>
    <t>Előtanulmány</t>
  </si>
  <si>
    <t>Tantárgy neve</t>
  </si>
  <si>
    <t>Tárgyfelelős</t>
  </si>
  <si>
    <t>Intézet</t>
  </si>
  <si>
    <t>féléves óra</t>
  </si>
  <si>
    <t>kredit</t>
  </si>
  <si>
    <t>1.</t>
  </si>
  <si>
    <t>2.</t>
  </si>
  <si>
    <t>3.</t>
  </si>
  <si>
    <t>4.</t>
  </si>
  <si>
    <t>Tárgy betű</t>
  </si>
  <si>
    <t>vége</t>
  </si>
  <si>
    <t>Adattudomány elméleti alapismeretei (15-25):</t>
  </si>
  <si>
    <t>NSXGT1HMLF</t>
  </si>
  <si>
    <t>Gépi tanulás alapjai</t>
  </si>
  <si>
    <t>SZFI</t>
  </si>
  <si>
    <t>Programozási paradigmák és adatszerkezetek</t>
  </si>
  <si>
    <t>MX</t>
  </si>
  <si>
    <t>AM1</t>
  </si>
  <si>
    <t>HMNE</t>
  </si>
  <si>
    <t>NMXAM1HMLF</t>
  </si>
  <si>
    <t>Adattudomány matematikai módszerei</t>
  </si>
  <si>
    <t>AMI</t>
  </si>
  <si>
    <t>VX</t>
  </si>
  <si>
    <t>MM1</t>
  </si>
  <si>
    <t>NMXVS1HMLF</t>
  </si>
  <si>
    <t>Valószínűségszámítás és matematikai statisztika*</t>
  </si>
  <si>
    <t>Dr. Kárász Péter</t>
  </si>
  <si>
    <t>NSXMG1HMLF</t>
  </si>
  <si>
    <t>Mély gépi tanulás</t>
  </si>
  <si>
    <t/>
  </si>
  <si>
    <t>Adattudomány gyakorlati alapismeretei (15-25):</t>
  </si>
  <si>
    <t>NSXPP1HMLF</t>
  </si>
  <si>
    <t>Programozási paradigmák és adatszerkezetek *</t>
  </si>
  <si>
    <t>Prof. Dr. Szénási Sándor</t>
  </si>
  <si>
    <t>BX</t>
  </si>
  <si>
    <t>IB1</t>
  </si>
  <si>
    <t>NKXHT1HMLF</t>
  </si>
  <si>
    <t>Hálózati technológiák</t>
  </si>
  <si>
    <t>Balázsné Dr. Kail Eszter</t>
  </si>
  <si>
    <t>KRI</t>
  </si>
  <si>
    <t>NBXPV1HMLF</t>
  </si>
  <si>
    <t>Projektmenedzsment és vállalkozásfejlesztés</t>
  </si>
  <si>
    <t>Dr. Almási Anikó</t>
  </si>
  <si>
    <t>BMI</t>
  </si>
  <si>
    <t>é</t>
  </si>
  <si>
    <t>IX</t>
  </si>
  <si>
    <t>SKG</t>
  </si>
  <si>
    <t>NBXBK1HMLF</t>
  </si>
  <si>
    <t xml:space="preserve">Bevezetés a kiberbiztonságba </t>
  </si>
  <si>
    <t>Dr. Póser Valéria</t>
  </si>
  <si>
    <t>AB1</t>
  </si>
  <si>
    <t>NKXAV1HMLF</t>
  </si>
  <si>
    <t>Adatvizualizáció és üzleti intelligencia</t>
  </si>
  <si>
    <t>Adatbázis és Big Data technológiák</t>
  </si>
  <si>
    <t>Adattudomány speciális ismeretei (40-60):</t>
  </si>
  <si>
    <t>NKXAB1HMLF</t>
  </si>
  <si>
    <t>NKXKO1HMLF</t>
  </si>
  <si>
    <t>Korszerű operációs rendszerek</t>
  </si>
  <si>
    <t>Dr. habil. Lovas Róbert</t>
  </si>
  <si>
    <t>NKXAF1HMLF</t>
  </si>
  <si>
    <t>Adatelőkészítés és -feldolgozás</t>
  </si>
  <si>
    <t>NBXMA1HMLF</t>
  </si>
  <si>
    <t>Mesterséges intelligencia alkalmazási területei</t>
  </si>
  <si>
    <t>NKXML1HMLF</t>
  </si>
  <si>
    <t>MLSecOps*</t>
  </si>
  <si>
    <t>Kötelezően választható tárgy I.</t>
  </si>
  <si>
    <t>Kötelezően választható tárgy II.</t>
  </si>
  <si>
    <t>Kötelezően választható tárgy III.</t>
  </si>
  <si>
    <t> </t>
  </si>
  <si>
    <t>Szabadon választható tárgy</t>
  </si>
  <si>
    <t>NDDD1AHMLF</t>
  </si>
  <si>
    <t>Diplomamunka I.</t>
  </si>
  <si>
    <t>ND</t>
  </si>
  <si>
    <t>DM1</t>
  </si>
  <si>
    <t>NDDD2AHMLF</t>
  </si>
  <si>
    <t>Diplomamunka II.</t>
  </si>
  <si>
    <t>DM2</t>
  </si>
  <si>
    <t>Kritériumtárgy</t>
  </si>
  <si>
    <t>NDIPT1HMLF</t>
  </si>
  <si>
    <t>Patronálás</t>
  </si>
  <si>
    <t>Dr. Berki Borbála</t>
  </si>
  <si>
    <t>a</t>
  </si>
  <si>
    <t>Testnevelés</t>
  </si>
  <si>
    <t>OTTESI1MLF</t>
  </si>
  <si>
    <t>Testnevelés I.</t>
  </si>
  <si>
    <t>Hiervarter Ákos</t>
  </si>
  <si>
    <t>TSI</t>
  </si>
  <si>
    <t>OTTESI2MLF</t>
  </si>
  <si>
    <t>Testnevelés II.</t>
  </si>
  <si>
    <t>Választható tárgyak</t>
  </si>
  <si>
    <t>NKXFI1HMLF</t>
  </si>
  <si>
    <t>Felhő alapú IoT és Big Data platformok</t>
  </si>
  <si>
    <t>MV</t>
  </si>
  <si>
    <t>SM1</t>
  </si>
  <si>
    <t>NBXEB1HMLF</t>
  </si>
  <si>
    <t>Orvosi vizsgálatok kiértékelésének mérnökinformatikai alapjai</t>
  </si>
  <si>
    <t>NBXBS1HMLF</t>
  </si>
  <si>
    <t>Biostatisztikai módszerek alkalmazása</t>
  </si>
  <si>
    <t>NBXKM1HMLF</t>
  </si>
  <si>
    <t>Kutatásmódszertan</t>
  </si>
  <si>
    <t>BV</t>
  </si>
  <si>
    <t>RP1</t>
  </si>
  <si>
    <t>NKXMM1HMLF</t>
  </si>
  <si>
    <t xml:space="preserve">MI-alapú megoldások a kibervédelemben </t>
  </si>
  <si>
    <t>NBXTS1HMLF</t>
  </si>
  <si>
    <t>Többváltozós statisztikai módszerek</t>
  </si>
  <si>
    <t>NMXHS1HMLF</t>
  </si>
  <si>
    <t>Sztochasztikus folyamatok és alkalmazásaik</t>
  </si>
  <si>
    <t>TM1</t>
  </si>
  <si>
    <t>Követelmények száma:</t>
  </si>
  <si>
    <t>Vizsga (v)</t>
  </si>
  <si>
    <t>Évközi jegy (é)</t>
  </si>
  <si>
    <t>Aláírás (a)</t>
  </si>
  <si>
    <t>Összesítés:</t>
  </si>
  <si>
    <t>Előadás:</t>
  </si>
  <si>
    <t>Tantermi gyakorlat:</t>
  </si>
  <si>
    <t>Labor:</t>
  </si>
  <si>
    <t>Dr. habil. Dineva Adrienn</t>
  </si>
  <si>
    <t>Dr. habil. Csiszár Gábor</t>
  </si>
  <si>
    <t>Dr. habil. Fleiner Rita</t>
  </si>
  <si>
    <t>Prof. Dr. Ferenci Tamás</t>
  </si>
  <si>
    <t>Dr. habil. Eigner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</si>
</sst>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A6A6A6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36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10" fillId="3" borderId="16" xfId="0" applyFont="1" applyFill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2" fillId="0" borderId="5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63" xfId="6" applyFont="1" applyBorder="1" applyAlignment="1">
      <alignment horizontal="center" vertical="center"/>
    </xf>
    <xf numFmtId="0" fontId="2" fillId="0" borderId="64" xfId="6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2" fillId="0" borderId="63" xfId="0" applyFont="1" applyBorder="1" applyAlignment="1">
      <alignment horizontal="right" vertical="center"/>
    </xf>
    <xf numFmtId="0" fontId="2" fillId="0" borderId="66" xfId="6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67" xfId="6" applyFont="1" applyBorder="1" applyAlignment="1">
      <alignment horizontal="left" vertical="center" wrapText="1"/>
    </xf>
    <xf numFmtId="0" fontId="2" fillId="0" borderId="68" xfId="6" applyFont="1" applyBorder="1" applyAlignment="1">
      <alignment horizontal="left" vertical="center" wrapText="1"/>
    </xf>
    <xf numFmtId="0" fontId="2" fillId="0" borderId="69" xfId="6" applyFont="1" applyBorder="1" applyAlignment="1">
      <alignment horizontal="left" vertical="center" wrapText="1"/>
    </xf>
    <xf numFmtId="0" fontId="2" fillId="0" borderId="22" xfId="4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7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right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2" fillId="0" borderId="72" xfId="6" applyFont="1" applyBorder="1" applyAlignment="1">
      <alignment horizontal="left" vertical="center" wrapText="1"/>
    </xf>
    <xf numFmtId="0" fontId="2" fillId="0" borderId="73" xfId="0" applyFont="1" applyBorder="1" applyAlignment="1">
      <alignment horizontal="right" vertical="center"/>
    </xf>
    <xf numFmtId="0" fontId="2" fillId="0" borderId="74" xfId="0" applyFont="1" applyBorder="1" applyAlignment="1">
      <alignment horizontal="right" vertical="center"/>
    </xf>
    <xf numFmtId="0" fontId="2" fillId="0" borderId="56" xfId="6" applyFont="1" applyBorder="1" applyAlignment="1">
      <alignment horizontal="center" vertical="center"/>
    </xf>
    <xf numFmtId="0" fontId="2" fillId="0" borderId="24" xfId="6" applyFont="1" applyBorder="1" applyAlignment="1">
      <alignment horizontal="center" vertical="center"/>
    </xf>
    <xf numFmtId="0" fontId="10" fillId="3" borderId="50" xfId="0" applyFont="1" applyFill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10" fillId="3" borderId="51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2" fillId="0" borderId="13" xfId="4" applyFont="1" applyBorder="1" applyAlignment="1">
      <alignment horizontal="center" vertical="center" wrapText="1"/>
    </xf>
    <xf numFmtId="0" fontId="2" fillId="0" borderId="35" xfId="4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0" xfId="0" applyFont="1" applyBorder="1"/>
    <xf numFmtId="0" fontId="10" fillId="0" borderId="18" xfId="0" applyFont="1" applyBorder="1"/>
    <xf numFmtId="0" fontId="10" fillId="0" borderId="1" xfId="0" applyFont="1" applyBorder="1" applyAlignment="1">
      <alignment horizontal="center"/>
    </xf>
    <xf numFmtId="0" fontId="2" fillId="0" borderId="19" xfId="0" applyFont="1" applyBorder="1"/>
    <xf numFmtId="0" fontId="2" fillId="0" borderId="18" xfId="0" applyFont="1" applyBorder="1"/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54" xfId="0" applyFont="1" applyFill="1" applyBorder="1" applyAlignment="1">
      <alignment horizontal="right" vertical="center"/>
    </xf>
    <xf numFmtId="0" fontId="10" fillId="0" borderId="17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4" fillId="0" borderId="0" xfId="3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13" fillId="0" borderId="62" xfId="0" applyFont="1" applyBorder="1" applyAlignment="1">
      <alignment horizontal="center" vertical="center"/>
    </xf>
    <xf numFmtId="0" fontId="16" fillId="0" borderId="71" xfId="0" applyFont="1" applyBorder="1" applyAlignment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7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6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6" fillId="0" borderId="8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</cellXfs>
  <cellStyles count="7">
    <cellStyle name="Normál" xfId="0" builtinId="0"/>
    <cellStyle name="Normál 2" xfId="4"/>
    <cellStyle name="Normál 3" xfId="6"/>
    <cellStyle name="Normál 3 2" xfId="5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140625" defaultRowHeight="12.75" x14ac:dyDescent="0.2"/>
  <cols>
    <col min="1" max="1" width="43" style="7" customWidth="1"/>
    <col min="2" max="2" width="14.42578125" style="7" customWidth="1"/>
    <col min="3" max="3" width="4" style="7" customWidth="1"/>
    <col min="4" max="4" width="4.42578125" style="7" customWidth="1"/>
    <col min="5" max="5" width="4.140625" style="7" customWidth="1"/>
    <col min="6" max="6" width="3.85546875" style="7" customWidth="1"/>
    <col min="7" max="7" width="2.85546875" style="7" customWidth="1"/>
    <col min="8" max="8" width="4.140625" style="7" customWidth="1"/>
    <col min="9" max="9" width="3.5703125" style="7" customWidth="1"/>
    <col min="10" max="10" width="4.140625" style="7" customWidth="1"/>
    <col min="11" max="11" width="2.7109375" style="7" customWidth="1"/>
    <col min="12" max="12" width="3.5703125" style="7" bestFit="1" customWidth="1"/>
    <col min="13" max="13" width="3.140625" style="7" customWidth="1"/>
    <col min="14" max="14" width="3.28515625" style="7" customWidth="1"/>
    <col min="15" max="15" width="4.140625" style="7" customWidth="1"/>
    <col min="16" max="16" width="2.42578125" style="7" customWidth="1"/>
    <col min="17" max="17" width="2.85546875" style="7" customWidth="1"/>
    <col min="18" max="18" width="3" style="7" customWidth="1"/>
    <col min="19" max="256" width="11.42578125" style="7" customWidth="1"/>
    <col min="257" max="16384" width="9.140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07" t="s">
        <v>168</v>
      </c>
      <c r="C251" s="307"/>
      <c r="D251" s="307"/>
      <c r="E251" s="307"/>
      <c r="F251" s="307"/>
      <c r="G251" s="307"/>
      <c r="H251" s="307"/>
      <c r="I251" s="307"/>
      <c r="J251" s="307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tabSelected="1" zoomScaleNormal="100" workbookViewId="0">
      <selection sqref="A1:AC1"/>
    </sheetView>
  </sheetViews>
  <sheetFormatPr defaultColWidth="9.140625" defaultRowHeight="11.25" x14ac:dyDescent="0.2"/>
  <cols>
    <col min="1" max="1" width="4.28515625" style="143" bestFit="1" customWidth="1"/>
    <col min="2" max="2" width="14.28515625" style="143" bestFit="1" customWidth="1"/>
    <col min="3" max="3" width="43.7109375" style="3" bestFit="1" customWidth="1"/>
    <col min="4" max="4" width="18.42578125" style="3" bestFit="1" customWidth="1"/>
    <col min="5" max="5" width="6.42578125" style="143" bestFit="1" customWidth="1"/>
    <col min="6" max="6" width="6.5703125" style="3" customWidth="1"/>
    <col min="7" max="7" width="5.42578125" style="3" customWidth="1"/>
    <col min="8" max="27" width="3.7109375" style="3" customWidth="1"/>
    <col min="28" max="28" width="21" style="3" hidden="1" customWidth="1"/>
    <col min="29" max="29" width="38.85546875" style="143" bestFit="1" customWidth="1"/>
    <col min="30" max="30" width="5.5703125" style="3" hidden="1" customWidth="1"/>
    <col min="31" max="31" width="8.42578125" style="3" hidden="1" customWidth="1"/>
    <col min="32" max="32" width="5.140625" style="144" hidden="1" customWidth="1"/>
    <col min="33" max="256" width="11.42578125" style="3" customWidth="1"/>
    <col min="257" max="16384" width="9.140625" style="3"/>
  </cols>
  <sheetData>
    <row r="1" spans="1:32" ht="33.6" customHeight="1" thickBot="1" x14ac:dyDescent="0.25">
      <c r="A1" s="358" t="s">
        <v>278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60"/>
      <c r="AD1" s="155"/>
      <c r="AE1" s="155"/>
      <c r="AF1" s="155"/>
    </row>
    <row r="2" spans="1:32" ht="15" customHeight="1" thickBot="1" x14ac:dyDescent="0.25">
      <c r="A2" s="322"/>
      <c r="B2" s="323"/>
      <c r="C2" s="324"/>
      <c r="D2" s="325"/>
      <c r="E2" s="326"/>
      <c r="F2" s="327"/>
      <c r="G2" s="328"/>
      <c r="H2" s="329" t="s">
        <v>279</v>
      </c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1"/>
      <c r="AB2" s="332"/>
      <c r="AC2" s="308" t="s">
        <v>280</v>
      </c>
      <c r="AD2" s="155"/>
      <c r="AE2" s="155"/>
      <c r="AF2" s="155"/>
    </row>
    <row r="3" spans="1:32" ht="15" customHeight="1" thickBot="1" x14ac:dyDescent="0.25">
      <c r="A3" s="310"/>
      <c r="B3" s="312" t="s">
        <v>67</v>
      </c>
      <c r="C3" s="314" t="s">
        <v>281</v>
      </c>
      <c r="D3" s="314" t="s">
        <v>282</v>
      </c>
      <c r="E3" s="314" t="s">
        <v>283</v>
      </c>
      <c r="F3" s="316" t="s">
        <v>284</v>
      </c>
      <c r="G3" s="318" t="s">
        <v>285</v>
      </c>
      <c r="H3" s="333" t="s">
        <v>286</v>
      </c>
      <c r="I3" s="334"/>
      <c r="J3" s="334"/>
      <c r="K3" s="334"/>
      <c r="L3" s="335"/>
      <c r="M3" s="333" t="s">
        <v>287</v>
      </c>
      <c r="N3" s="334"/>
      <c r="O3" s="334"/>
      <c r="P3" s="334"/>
      <c r="Q3" s="335"/>
      <c r="R3" s="336" t="s">
        <v>288</v>
      </c>
      <c r="S3" s="334"/>
      <c r="T3" s="334"/>
      <c r="U3" s="334"/>
      <c r="V3" s="335"/>
      <c r="W3" s="333" t="s">
        <v>289</v>
      </c>
      <c r="X3" s="334"/>
      <c r="Y3" s="334"/>
      <c r="Z3" s="334"/>
      <c r="AA3" s="335"/>
      <c r="AB3" s="155"/>
      <c r="AC3" s="309"/>
      <c r="AD3" s="155" t="s">
        <v>283</v>
      </c>
      <c r="AE3" s="155" t="s">
        <v>290</v>
      </c>
      <c r="AF3" s="155" t="s">
        <v>291</v>
      </c>
    </row>
    <row r="4" spans="1:32" ht="15" customHeight="1" thickBot="1" x14ac:dyDescent="0.25">
      <c r="A4" s="311"/>
      <c r="B4" s="313"/>
      <c r="C4" s="315"/>
      <c r="D4" s="315"/>
      <c r="E4" s="315"/>
      <c r="F4" s="317"/>
      <c r="G4" s="319"/>
      <c r="H4" s="148" t="s">
        <v>12</v>
      </c>
      <c r="I4" s="137" t="s">
        <v>13</v>
      </c>
      <c r="J4" s="137" t="s">
        <v>14</v>
      </c>
      <c r="K4" s="137" t="s">
        <v>15</v>
      </c>
      <c r="L4" s="138" t="s">
        <v>16</v>
      </c>
      <c r="M4" s="148" t="s">
        <v>12</v>
      </c>
      <c r="N4" s="137" t="s">
        <v>13</v>
      </c>
      <c r="O4" s="137" t="s">
        <v>14</v>
      </c>
      <c r="P4" s="137" t="s">
        <v>15</v>
      </c>
      <c r="Q4" s="138" t="s">
        <v>16</v>
      </c>
      <c r="R4" s="171" t="s">
        <v>12</v>
      </c>
      <c r="S4" s="137" t="s">
        <v>13</v>
      </c>
      <c r="T4" s="137" t="s">
        <v>14</v>
      </c>
      <c r="U4" s="137" t="s">
        <v>15</v>
      </c>
      <c r="V4" s="138" t="s">
        <v>16</v>
      </c>
      <c r="W4" s="148" t="s">
        <v>12</v>
      </c>
      <c r="X4" s="137" t="s">
        <v>13</v>
      </c>
      <c r="Y4" s="137" t="s">
        <v>14</v>
      </c>
      <c r="Z4" s="137" t="s">
        <v>15</v>
      </c>
      <c r="AA4" s="138" t="s">
        <v>16</v>
      </c>
      <c r="AB4" s="337"/>
      <c r="AC4" s="338" t="s">
        <v>67</v>
      </c>
      <c r="AD4" s="155"/>
      <c r="AE4" s="155"/>
      <c r="AF4" s="155"/>
    </row>
    <row r="5" spans="1:32" s="155" customFormat="1" ht="15" customHeight="1" x14ac:dyDescent="0.2">
      <c r="A5" s="234"/>
      <c r="B5" s="235"/>
      <c r="C5" s="236" t="s">
        <v>292</v>
      </c>
      <c r="D5" s="237"/>
      <c r="E5" s="250"/>
      <c r="F5" s="247">
        <f>SUM(F6:F9)</f>
        <v>75</v>
      </c>
      <c r="G5" s="238">
        <f>SUM(G6:G9)</f>
        <v>19</v>
      </c>
      <c r="H5" s="239">
        <f>SUM(H6:H9)</f>
        <v>0</v>
      </c>
      <c r="I5" s="240">
        <f>SUM(I6:I9)</f>
        <v>0</v>
      </c>
      <c r="J5" s="240">
        <f>SUM(J6:J9)</f>
        <v>0</v>
      </c>
      <c r="K5" s="240"/>
      <c r="L5" s="241">
        <f>SUM(L6:L9)</f>
        <v>0</v>
      </c>
      <c r="M5" s="239">
        <f>SUM(M6:M9)</f>
        <v>25</v>
      </c>
      <c r="N5" s="240">
        <f>SUM(N6:N9)</f>
        <v>20</v>
      </c>
      <c r="O5" s="240">
        <f>SUM(O6:O9)</f>
        <v>10</v>
      </c>
      <c r="P5" s="240"/>
      <c r="Q5" s="241">
        <f>SUM(Q6:Q9)</f>
        <v>14</v>
      </c>
      <c r="R5" s="239">
        <f>SUM(R6:R9)</f>
        <v>5</v>
      </c>
      <c r="S5" s="240">
        <f>SUM(S6:S9)</f>
        <v>5</v>
      </c>
      <c r="T5" s="240">
        <f>SUM(T6:T9)</f>
        <v>10</v>
      </c>
      <c r="U5" s="240"/>
      <c r="V5" s="241">
        <f>SUM(V6:V9)</f>
        <v>5</v>
      </c>
      <c r="W5" s="239">
        <f>SUM(W6:W9)</f>
        <v>0</v>
      </c>
      <c r="X5" s="240">
        <f>SUM(X6:X9)</f>
        <v>0</v>
      </c>
      <c r="Y5" s="240">
        <f>SUM(Y6:Y9)</f>
        <v>0</v>
      </c>
      <c r="Z5" s="240"/>
      <c r="AA5" s="241">
        <f>SUM(AA6:AA9)</f>
        <v>0</v>
      </c>
      <c r="AB5" s="229"/>
      <c r="AC5" s="305"/>
      <c r="AD5" s="306"/>
    </row>
    <row r="6" spans="1:32" s="155" customFormat="1" ht="15" customHeight="1" x14ac:dyDescent="0.2">
      <c r="A6" s="159">
        <v>1</v>
      </c>
      <c r="B6" s="339" t="s">
        <v>293</v>
      </c>
      <c r="C6" s="340" t="s">
        <v>294</v>
      </c>
      <c r="D6" s="341" t="s">
        <v>398</v>
      </c>
      <c r="E6" s="251" t="s">
        <v>295</v>
      </c>
      <c r="F6" s="248">
        <f>SUM(H6:J6)+SUM(M6:O6)+SUM(R6:T6)+SUM(W6:Y6)</f>
        <v>20</v>
      </c>
      <c r="G6" s="182">
        <f>L6+Q6+V6+AA6</f>
        <v>5</v>
      </c>
      <c r="H6" s="149"/>
      <c r="I6" s="139"/>
      <c r="J6" s="139"/>
      <c r="K6" s="139"/>
      <c r="L6" s="140"/>
      <c r="M6" s="157">
        <v>5</v>
      </c>
      <c r="N6" s="158">
        <v>5</v>
      </c>
      <c r="O6" s="158">
        <v>10</v>
      </c>
      <c r="P6" s="158" t="s">
        <v>18</v>
      </c>
      <c r="Q6" s="170">
        <v>5</v>
      </c>
      <c r="R6" s="159"/>
      <c r="S6" s="146"/>
      <c r="T6" s="146"/>
      <c r="U6" s="146"/>
      <c r="V6" s="147"/>
      <c r="W6" s="169"/>
      <c r="X6" s="146"/>
      <c r="Y6" s="146"/>
      <c r="Z6" s="146"/>
      <c r="AA6" s="147"/>
      <c r="AC6" s="303" t="s">
        <v>296</v>
      </c>
      <c r="AD6" s="167" t="s">
        <v>297</v>
      </c>
      <c r="AE6" s="155" t="s">
        <v>298</v>
      </c>
      <c r="AF6" s="155" t="s">
        <v>299</v>
      </c>
    </row>
    <row r="7" spans="1:32" s="155" customFormat="1" ht="15" customHeight="1" x14ac:dyDescent="0.2">
      <c r="A7" s="151">
        <v>2</v>
      </c>
      <c r="B7" s="339" t="s">
        <v>300</v>
      </c>
      <c r="C7" s="342" t="s">
        <v>301</v>
      </c>
      <c r="D7" s="343" t="s">
        <v>399</v>
      </c>
      <c r="E7" s="251" t="s">
        <v>302</v>
      </c>
      <c r="F7" s="248">
        <f>SUM(H7:J7)+SUM(M7:O7)+SUM(R7:T7)+SUM(W7:Y7)</f>
        <v>20</v>
      </c>
      <c r="G7" s="182">
        <f t="shared" ref="G7" si="0">L7+Q7+V7+AA7</f>
        <v>5</v>
      </c>
      <c r="H7" s="149"/>
      <c r="I7" s="139"/>
      <c r="J7" s="139"/>
      <c r="K7" s="139"/>
      <c r="L7" s="140"/>
      <c r="M7" s="157">
        <v>10</v>
      </c>
      <c r="N7" s="158">
        <v>10</v>
      </c>
      <c r="O7" s="158">
        <v>0</v>
      </c>
      <c r="P7" s="158" t="s">
        <v>18</v>
      </c>
      <c r="Q7" s="170">
        <v>5</v>
      </c>
      <c r="R7" s="166"/>
      <c r="S7" s="139"/>
      <c r="T7" s="139"/>
      <c r="U7" s="139"/>
      <c r="V7" s="140"/>
      <c r="W7" s="154"/>
      <c r="X7" s="153"/>
      <c r="Y7" s="153"/>
      <c r="Z7" s="153"/>
      <c r="AA7" s="153"/>
      <c r="AC7" s="356"/>
      <c r="AD7" s="167" t="s">
        <v>303</v>
      </c>
      <c r="AE7" s="155" t="s">
        <v>304</v>
      </c>
      <c r="AF7" s="155" t="s">
        <v>299</v>
      </c>
    </row>
    <row r="8" spans="1:32" s="155" customFormat="1" ht="20.25" customHeight="1" x14ac:dyDescent="0.2">
      <c r="A8" s="159">
        <v>3</v>
      </c>
      <c r="B8" s="339" t="s">
        <v>305</v>
      </c>
      <c r="C8" s="342" t="s">
        <v>306</v>
      </c>
      <c r="D8" s="344" t="s">
        <v>307</v>
      </c>
      <c r="E8" s="251" t="s">
        <v>302</v>
      </c>
      <c r="F8" s="248">
        <f>SUM(H8:J8)+SUM(M8:O8)+SUM(R8:T8)+SUM(W8:Y8)</f>
        <v>15</v>
      </c>
      <c r="G8" s="182">
        <f t="shared" ref="G8" si="1">L8+Q8+V8+AA8</f>
        <v>4</v>
      </c>
      <c r="H8" s="149"/>
      <c r="I8" s="139"/>
      <c r="J8" s="139"/>
      <c r="K8" s="139"/>
      <c r="L8" s="140"/>
      <c r="M8" s="157">
        <v>10</v>
      </c>
      <c r="N8" s="158">
        <v>5</v>
      </c>
      <c r="O8" s="158">
        <v>0</v>
      </c>
      <c r="P8" s="158" t="s">
        <v>18</v>
      </c>
      <c r="Q8" s="170">
        <v>4</v>
      </c>
      <c r="R8" s="159"/>
      <c r="S8" s="146"/>
      <c r="T8" s="146"/>
      <c r="U8" s="146"/>
      <c r="V8" s="147"/>
      <c r="W8" s="169"/>
      <c r="X8" s="146"/>
      <c r="Y8" s="146"/>
      <c r="Z8" s="146"/>
      <c r="AA8" s="213"/>
      <c r="AC8" s="357"/>
      <c r="AD8" s="167"/>
    </row>
    <row r="9" spans="1:32" s="155" customFormat="1" ht="15" customHeight="1" thickBot="1" x14ac:dyDescent="0.25">
      <c r="A9" s="151">
        <v>4</v>
      </c>
      <c r="B9" s="339" t="s">
        <v>308</v>
      </c>
      <c r="C9" s="152" t="s">
        <v>309</v>
      </c>
      <c r="D9" s="341" t="s">
        <v>398</v>
      </c>
      <c r="E9" s="251" t="s">
        <v>295</v>
      </c>
      <c r="F9" s="248">
        <f>SUM(H9:J9)+SUM(M9:O9)+SUM(R9:T9)+SUM(W9:Y9)</f>
        <v>20</v>
      </c>
      <c r="G9" s="182">
        <f t="shared" ref="G9:G15" si="2">L9+Q9+V9+AA9</f>
        <v>5</v>
      </c>
      <c r="H9" s="149"/>
      <c r="I9" s="139"/>
      <c r="J9" s="139"/>
      <c r="K9" s="139"/>
      <c r="L9" s="140"/>
      <c r="M9" s="171"/>
      <c r="N9" s="139"/>
      <c r="O9" s="139"/>
      <c r="P9" s="139"/>
      <c r="Q9" s="140"/>
      <c r="R9" s="166">
        <v>5</v>
      </c>
      <c r="S9" s="139">
        <v>5</v>
      </c>
      <c r="T9" s="139">
        <v>10</v>
      </c>
      <c r="U9" s="139" t="s">
        <v>18</v>
      </c>
      <c r="V9" s="140">
        <v>5</v>
      </c>
      <c r="W9" s="154"/>
      <c r="X9" s="153"/>
      <c r="Y9" s="153"/>
      <c r="Z9" s="153"/>
      <c r="AA9" s="153"/>
      <c r="AC9" s="356" t="s">
        <v>294</v>
      </c>
      <c r="AD9" s="167" t="s">
        <v>303</v>
      </c>
      <c r="AE9" s="155" t="s">
        <v>304</v>
      </c>
      <c r="AF9" s="155" t="s">
        <v>299</v>
      </c>
    </row>
    <row r="10" spans="1:32" s="155" customFormat="1" ht="15" customHeight="1" x14ac:dyDescent="0.2">
      <c r="A10" s="223"/>
      <c r="B10" s="224" t="s">
        <v>310</v>
      </c>
      <c r="C10" s="225" t="s">
        <v>311</v>
      </c>
      <c r="D10" s="233"/>
      <c r="E10" s="252"/>
      <c r="F10" s="249">
        <f>SUM(F11:F15)</f>
        <v>105</v>
      </c>
      <c r="G10" s="183">
        <f>SUM(G11:G15)</f>
        <v>24</v>
      </c>
      <c r="H10" s="226">
        <f>SUM(H11:H15)</f>
        <v>45</v>
      </c>
      <c r="I10" s="227">
        <f>SUM(I11:I15)</f>
        <v>10</v>
      </c>
      <c r="J10" s="227">
        <f>SUM(J11:J15)</f>
        <v>30</v>
      </c>
      <c r="K10" s="227"/>
      <c r="L10" s="228">
        <f>SUM(L11:L15)</f>
        <v>19</v>
      </c>
      <c r="M10" s="361">
        <f>SUM(M11:M15)</f>
        <v>10</v>
      </c>
      <c r="N10" s="227">
        <f>SUM(N11:N15)</f>
        <v>0</v>
      </c>
      <c r="O10" s="227">
        <f>SUM(O11:O15)</f>
        <v>10</v>
      </c>
      <c r="P10" s="227"/>
      <c r="Q10" s="228">
        <f>SUM(Q11:Q15)</f>
        <v>5</v>
      </c>
      <c r="R10" s="226">
        <f>SUM(R11:R15)</f>
        <v>0</v>
      </c>
      <c r="S10" s="227">
        <f>SUM(S11:S15)</f>
        <v>0</v>
      </c>
      <c r="T10" s="227">
        <f>SUM(T11:T15)</f>
        <v>0</v>
      </c>
      <c r="U10" s="227"/>
      <c r="V10" s="228">
        <f>SUM(V11:V15)</f>
        <v>0</v>
      </c>
      <c r="W10" s="226">
        <f>SUM(W11:W15)</f>
        <v>0</v>
      </c>
      <c r="X10" s="227">
        <f>SUM(X11:X15)</f>
        <v>0</v>
      </c>
      <c r="Y10" s="227">
        <f>SUM(Y11:Y15)</f>
        <v>0</v>
      </c>
      <c r="Z10" s="227"/>
      <c r="AA10" s="228">
        <f>SUM(AA11:AA15)</f>
        <v>0</v>
      </c>
      <c r="AB10" s="229"/>
      <c r="AC10" s="302"/>
      <c r="AD10" s="167"/>
    </row>
    <row r="11" spans="1:32" s="155" customFormat="1" ht="18.75" customHeight="1" x14ac:dyDescent="0.2">
      <c r="A11" s="151">
        <v>5</v>
      </c>
      <c r="B11" s="339" t="s">
        <v>312</v>
      </c>
      <c r="C11" s="345" t="s">
        <v>313</v>
      </c>
      <c r="D11" s="341" t="s">
        <v>314</v>
      </c>
      <c r="E11" s="251" t="s">
        <v>295</v>
      </c>
      <c r="F11" s="248">
        <f t="shared" ref="F11:F15" si="3">SUM(H11:J11)+SUM(M11:O11)+SUM(R11:T11)+SUM(W11:Y11)</f>
        <v>25</v>
      </c>
      <c r="G11" s="182">
        <f t="shared" si="2"/>
        <v>5</v>
      </c>
      <c r="H11" s="149">
        <v>15</v>
      </c>
      <c r="I11" s="139">
        <v>0</v>
      </c>
      <c r="J11" s="139">
        <v>10</v>
      </c>
      <c r="K11" s="139" t="s">
        <v>18</v>
      </c>
      <c r="L11" s="140">
        <v>5</v>
      </c>
      <c r="M11" s="139"/>
      <c r="N11" s="139"/>
      <c r="O11" s="139"/>
      <c r="P11" s="139"/>
      <c r="Q11" s="140"/>
      <c r="R11" s="172"/>
      <c r="S11" s="153"/>
      <c r="T11" s="153"/>
      <c r="U11" s="153"/>
      <c r="V11" s="168"/>
      <c r="W11" s="150"/>
      <c r="X11" s="141"/>
      <c r="Y11" s="141"/>
      <c r="Z11" s="141"/>
      <c r="AA11" s="142"/>
      <c r="AC11" s="156"/>
      <c r="AD11" s="167" t="s">
        <v>315</v>
      </c>
      <c r="AE11" s="155" t="s">
        <v>316</v>
      </c>
      <c r="AF11" s="155" t="s">
        <v>299</v>
      </c>
    </row>
    <row r="12" spans="1:32" s="155" customFormat="1" ht="15" customHeight="1" x14ac:dyDescent="0.2">
      <c r="A12" s="151">
        <v>6</v>
      </c>
      <c r="B12" s="339" t="s">
        <v>317</v>
      </c>
      <c r="C12" s="346" t="s">
        <v>318</v>
      </c>
      <c r="D12" s="343" t="s">
        <v>319</v>
      </c>
      <c r="E12" s="251" t="s">
        <v>320</v>
      </c>
      <c r="F12" s="248">
        <f t="shared" si="3"/>
        <v>20</v>
      </c>
      <c r="G12" s="182">
        <f t="shared" si="2"/>
        <v>4</v>
      </c>
      <c r="H12" s="149">
        <v>10</v>
      </c>
      <c r="I12" s="139">
        <v>0</v>
      </c>
      <c r="J12" s="139">
        <v>10</v>
      </c>
      <c r="K12" s="139" t="s">
        <v>18</v>
      </c>
      <c r="L12" s="140">
        <v>4</v>
      </c>
      <c r="M12" s="149"/>
      <c r="N12" s="139"/>
      <c r="O12" s="139"/>
      <c r="P12" s="139"/>
      <c r="Q12" s="140"/>
      <c r="R12" s="172"/>
      <c r="S12" s="153"/>
      <c r="T12" s="153"/>
      <c r="U12" s="153"/>
      <c r="V12" s="168"/>
      <c r="W12" s="150"/>
      <c r="X12" s="141"/>
      <c r="Y12" s="141"/>
      <c r="Z12" s="141"/>
      <c r="AA12" s="142"/>
      <c r="AC12" s="156"/>
      <c r="AD12" s="167"/>
    </row>
    <row r="13" spans="1:32" s="155" customFormat="1" ht="15" customHeight="1" x14ac:dyDescent="0.2">
      <c r="A13" s="151">
        <v>7</v>
      </c>
      <c r="B13" s="339" t="s">
        <v>321</v>
      </c>
      <c r="C13" s="346" t="s">
        <v>322</v>
      </c>
      <c r="D13" s="343" t="s">
        <v>323</v>
      </c>
      <c r="E13" s="251" t="s">
        <v>324</v>
      </c>
      <c r="F13" s="248">
        <f t="shared" si="3"/>
        <v>20</v>
      </c>
      <c r="G13" s="182">
        <f t="shared" si="2"/>
        <v>5</v>
      </c>
      <c r="H13" s="149">
        <v>10</v>
      </c>
      <c r="I13" s="139">
        <v>10</v>
      </c>
      <c r="J13" s="139">
        <v>0</v>
      </c>
      <c r="K13" s="139" t="s">
        <v>325</v>
      </c>
      <c r="L13" s="140">
        <v>5</v>
      </c>
      <c r="M13" s="154"/>
      <c r="N13" s="153"/>
      <c r="O13" s="153"/>
      <c r="P13" s="153"/>
      <c r="Q13" s="168"/>
      <c r="R13" s="166"/>
      <c r="S13" s="139"/>
      <c r="T13" s="139"/>
      <c r="U13" s="139"/>
      <c r="V13" s="140"/>
      <c r="W13" s="149"/>
      <c r="X13" s="139"/>
      <c r="Y13" s="139"/>
      <c r="Z13" s="139"/>
      <c r="AA13" s="140"/>
      <c r="AC13" s="303"/>
      <c r="AD13" s="167" t="s">
        <v>326</v>
      </c>
      <c r="AE13" s="155" t="s">
        <v>327</v>
      </c>
      <c r="AF13" s="155" t="s">
        <v>299</v>
      </c>
    </row>
    <row r="14" spans="1:32" s="155" customFormat="1" ht="15" customHeight="1" x14ac:dyDescent="0.2">
      <c r="A14" s="151">
        <v>8</v>
      </c>
      <c r="B14" s="339" t="s">
        <v>328</v>
      </c>
      <c r="C14" s="346" t="s">
        <v>329</v>
      </c>
      <c r="D14" s="343" t="s">
        <v>330</v>
      </c>
      <c r="E14" s="251" t="s">
        <v>324</v>
      </c>
      <c r="F14" s="248">
        <f t="shared" si="3"/>
        <v>20</v>
      </c>
      <c r="G14" s="182">
        <f t="shared" si="2"/>
        <v>5</v>
      </c>
      <c r="H14" s="149">
        <v>10</v>
      </c>
      <c r="I14" s="139">
        <v>0</v>
      </c>
      <c r="J14" s="139">
        <v>10</v>
      </c>
      <c r="K14" s="139" t="s">
        <v>18</v>
      </c>
      <c r="L14" s="140">
        <v>5</v>
      </c>
      <c r="M14" s="166"/>
      <c r="N14" s="139"/>
      <c r="O14" s="139"/>
      <c r="P14" s="139"/>
      <c r="Q14" s="140"/>
      <c r="R14" s="166"/>
      <c r="S14" s="139"/>
      <c r="T14" s="139"/>
      <c r="U14" s="139"/>
      <c r="V14" s="140"/>
      <c r="W14" s="149"/>
      <c r="X14" s="139"/>
      <c r="Y14" s="139"/>
      <c r="Z14" s="139"/>
      <c r="AA14" s="140"/>
      <c r="AC14" s="303"/>
      <c r="AD14" s="167" t="s">
        <v>326</v>
      </c>
      <c r="AE14" s="155" t="s">
        <v>331</v>
      </c>
      <c r="AF14" s="155" t="s">
        <v>299</v>
      </c>
    </row>
    <row r="15" spans="1:32" s="155" customFormat="1" ht="15" customHeight="1" x14ac:dyDescent="0.2">
      <c r="A15" s="151">
        <v>9</v>
      </c>
      <c r="B15" s="339" t="s">
        <v>332</v>
      </c>
      <c r="C15" s="346" t="s">
        <v>333</v>
      </c>
      <c r="D15" s="343" t="s">
        <v>400</v>
      </c>
      <c r="E15" s="251" t="s">
        <v>320</v>
      </c>
      <c r="F15" s="248">
        <f t="shared" si="3"/>
        <v>20</v>
      </c>
      <c r="G15" s="182">
        <f t="shared" si="2"/>
        <v>5</v>
      </c>
      <c r="H15" s="149"/>
      <c r="I15" s="139"/>
      <c r="J15" s="139"/>
      <c r="K15" s="139"/>
      <c r="L15" s="140"/>
      <c r="M15" s="149">
        <v>10</v>
      </c>
      <c r="N15" s="139">
        <v>0</v>
      </c>
      <c r="O15" s="139">
        <v>10</v>
      </c>
      <c r="P15" s="139" t="s">
        <v>325</v>
      </c>
      <c r="Q15" s="140">
        <v>5</v>
      </c>
      <c r="R15" s="166"/>
      <c r="S15" s="139"/>
      <c r="T15" s="139"/>
      <c r="U15" s="139"/>
      <c r="V15" s="140"/>
      <c r="W15" s="149"/>
      <c r="X15" s="139"/>
      <c r="Y15" s="139"/>
      <c r="Z15" s="139"/>
      <c r="AA15" s="140"/>
      <c r="AC15" s="303" t="s">
        <v>334</v>
      </c>
      <c r="AD15" s="167"/>
    </row>
    <row r="16" spans="1:32" s="155" customFormat="1" ht="15" customHeight="1" x14ac:dyDescent="0.2">
      <c r="A16" s="223"/>
      <c r="B16" s="224" t="s">
        <v>310</v>
      </c>
      <c r="C16" s="225" t="s">
        <v>335</v>
      </c>
      <c r="D16" s="222"/>
      <c r="E16" s="253"/>
      <c r="F16" s="249">
        <f>SUM(F17:F25)</f>
        <v>185</v>
      </c>
      <c r="G16" s="183">
        <f>SUM(G17:G25)</f>
        <v>45</v>
      </c>
      <c r="H16" s="226">
        <f>SUM(H17:H25)</f>
        <v>20</v>
      </c>
      <c r="I16" s="226">
        <f>SUM(I17:I25)</f>
        <v>0</v>
      </c>
      <c r="J16" s="226">
        <f>SUM(J17:J25)</f>
        <v>25</v>
      </c>
      <c r="K16" s="227"/>
      <c r="L16" s="228">
        <f>SUM(L17:L25)</f>
        <v>10</v>
      </c>
      <c r="M16" s="226">
        <f>SUM(M17:M25)</f>
        <v>20</v>
      </c>
      <c r="N16" s="226">
        <f>SUM(N17:N25)</f>
        <v>0</v>
      </c>
      <c r="O16" s="226">
        <f>SUM(O17:O25)</f>
        <v>20</v>
      </c>
      <c r="P16" s="226"/>
      <c r="Q16" s="228">
        <f>SUM(Q17:Q25)</f>
        <v>10</v>
      </c>
      <c r="R16" s="226">
        <f>SUM(R17:R25)</f>
        <v>25</v>
      </c>
      <c r="S16" s="226">
        <f>SUM(S17:S25)</f>
        <v>5</v>
      </c>
      <c r="T16" s="226">
        <f>SUM(T17:T25)</f>
        <v>30</v>
      </c>
      <c r="U16" s="226"/>
      <c r="V16" s="228">
        <f>SUM(V17:V25)</f>
        <v>15</v>
      </c>
      <c r="W16" s="226">
        <f>SUM(W17:W25)</f>
        <v>20</v>
      </c>
      <c r="X16" s="226">
        <f>SUM(X17:X25)</f>
        <v>0</v>
      </c>
      <c r="Y16" s="226">
        <f>SUM(Y17:Y25)</f>
        <v>20</v>
      </c>
      <c r="Z16" s="226"/>
      <c r="AA16" s="228">
        <f>SUM(AA17:AA25)</f>
        <v>10</v>
      </c>
      <c r="AB16" s="229"/>
      <c r="AC16" s="347"/>
      <c r="AD16" s="167"/>
    </row>
    <row r="17" spans="1:256" s="155" customFormat="1" ht="15" customHeight="1" x14ac:dyDescent="0.2">
      <c r="A17" s="188">
        <v>10</v>
      </c>
      <c r="B17" s="339" t="s">
        <v>336</v>
      </c>
      <c r="C17" s="340" t="s">
        <v>334</v>
      </c>
      <c r="D17" s="343" t="s">
        <v>400</v>
      </c>
      <c r="E17" s="254" t="s">
        <v>320</v>
      </c>
      <c r="F17" s="248">
        <f>SUM(H17:J17)+SUM(M17:O17)+SUM(R17:T17)+SUM(W17:Y17)</f>
        <v>20</v>
      </c>
      <c r="G17" s="182">
        <f>L17+Q17+V17+AA17</f>
        <v>5</v>
      </c>
      <c r="H17" s="189">
        <v>10</v>
      </c>
      <c r="I17" s="190">
        <v>0</v>
      </c>
      <c r="J17" s="190">
        <v>10</v>
      </c>
      <c r="K17" s="190" t="s">
        <v>325</v>
      </c>
      <c r="L17" s="191">
        <v>5</v>
      </c>
      <c r="M17" s="192"/>
      <c r="N17" s="193"/>
      <c r="O17" s="193"/>
      <c r="P17" s="193"/>
      <c r="Q17" s="194"/>
      <c r="R17" s="192"/>
      <c r="S17" s="193"/>
      <c r="T17" s="193"/>
      <c r="U17" s="193"/>
      <c r="V17" s="194"/>
      <c r="W17" s="189"/>
      <c r="X17" s="190"/>
      <c r="Y17" s="190"/>
      <c r="Z17" s="190"/>
      <c r="AA17" s="191"/>
      <c r="AB17" s="298"/>
      <c r="AC17" s="348"/>
      <c r="AD17" s="167"/>
    </row>
    <row r="18" spans="1:256" s="155" customFormat="1" ht="15" customHeight="1" x14ac:dyDescent="0.2">
      <c r="A18" s="188">
        <v>11</v>
      </c>
      <c r="B18" s="339" t="s">
        <v>337</v>
      </c>
      <c r="C18" s="342" t="s">
        <v>338</v>
      </c>
      <c r="D18" s="343" t="s">
        <v>339</v>
      </c>
      <c r="E18" s="254" t="s">
        <v>320</v>
      </c>
      <c r="F18" s="248">
        <f t="shared" ref="F18:F25" si="4">SUM(H18:J18)+SUM(M18:O18)+SUM(R18:T18)+SUM(W18:Y18)</f>
        <v>25</v>
      </c>
      <c r="G18" s="182">
        <f t="shared" ref="G18:G25" si="5">L18+Q18+V18+AA18</f>
        <v>5</v>
      </c>
      <c r="H18" s="189">
        <v>10</v>
      </c>
      <c r="I18" s="190">
        <v>0</v>
      </c>
      <c r="J18" s="190">
        <v>15</v>
      </c>
      <c r="K18" s="190" t="s">
        <v>18</v>
      </c>
      <c r="L18" s="191">
        <v>5</v>
      </c>
      <c r="M18" s="192"/>
      <c r="N18" s="193"/>
      <c r="O18" s="193"/>
      <c r="P18" s="193"/>
      <c r="Q18" s="194"/>
      <c r="R18" s="192"/>
      <c r="S18" s="193"/>
      <c r="T18" s="193"/>
      <c r="U18" s="193"/>
      <c r="V18" s="194"/>
      <c r="W18" s="189"/>
      <c r="X18" s="190"/>
      <c r="Y18" s="190"/>
      <c r="Z18" s="190"/>
      <c r="AA18" s="191"/>
      <c r="AB18" s="298">
        <v>30</v>
      </c>
      <c r="AC18" s="348"/>
      <c r="AD18" s="167"/>
    </row>
    <row r="19" spans="1:256" s="155" customFormat="1" ht="15" customHeight="1" x14ac:dyDescent="0.2">
      <c r="A19" s="151">
        <v>12</v>
      </c>
      <c r="B19" s="339" t="s">
        <v>340</v>
      </c>
      <c r="C19" s="342" t="s">
        <v>341</v>
      </c>
      <c r="D19" s="343" t="s">
        <v>319</v>
      </c>
      <c r="E19" s="254" t="s">
        <v>320</v>
      </c>
      <c r="F19" s="248">
        <f t="shared" si="4"/>
        <v>20</v>
      </c>
      <c r="G19" s="182">
        <f t="shared" si="5"/>
        <v>5</v>
      </c>
      <c r="H19" s="189"/>
      <c r="I19" s="190"/>
      <c r="J19" s="190"/>
      <c r="K19" s="190"/>
      <c r="L19" s="191"/>
      <c r="M19" s="192">
        <v>10</v>
      </c>
      <c r="N19" s="193">
        <v>0</v>
      </c>
      <c r="O19" s="193">
        <v>10</v>
      </c>
      <c r="P19" s="193" t="s">
        <v>325</v>
      </c>
      <c r="Q19" s="194">
        <v>5</v>
      </c>
      <c r="R19" s="192"/>
      <c r="S19" s="193"/>
      <c r="T19" s="193"/>
      <c r="U19" s="193"/>
      <c r="V19" s="194"/>
      <c r="W19" s="189"/>
      <c r="X19" s="190"/>
      <c r="Y19" s="190"/>
      <c r="Z19" s="190"/>
      <c r="AA19" s="191"/>
      <c r="AB19" s="298"/>
      <c r="AC19" s="348" t="s">
        <v>334</v>
      </c>
      <c r="AD19" s="167"/>
    </row>
    <row r="20" spans="1:256" s="155" customFormat="1" ht="15" customHeight="1" x14ac:dyDescent="0.2">
      <c r="A20" s="151">
        <v>13</v>
      </c>
      <c r="B20" s="339" t="s">
        <v>342</v>
      </c>
      <c r="C20" s="342" t="s">
        <v>343</v>
      </c>
      <c r="D20" s="343" t="s">
        <v>399</v>
      </c>
      <c r="E20" s="254" t="s">
        <v>324</v>
      </c>
      <c r="F20" s="248">
        <f t="shared" si="4"/>
        <v>20</v>
      </c>
      <c r="G20" s="182">
        <f t="shared" si="5"/>
        <v>5</v>
      </c>
      <c r="H20" s="198"/>
      <c r="I20" s="199"/>
      <c r="J20" s="199"/>
      <c r="K20" s="199"/>
      <c r="L20" s="200"/>
      <c r="M20" s="201"/>
      <c r="N20" s="202"/>
      <c r="O20" s="202"/>
      <c r="P20" s="202"/>
      <c r="Q20" s="203"/>
      <c r="R20" s="201">
        <v>10</v>
      </c>
      <c r="S20" s="202">
        <v>0</v>
      </c>
      <c r="T20" s="202">
        <v>10</v>
      </c>
      <c r="U20" s="202" t="s">
        <v>18</v>
      </c>
      <c r="V20" s="203">
        <v>5</v>
      </c>
      <c r="W20" s="198"/>
      <c r="X20" s="199"/>
      <c r="Y20" s="199"/>
      <c r="Z20" s="199"/>
      <c r="AA20" s="200"/>
      <c r="AB20" s="299"/>
      <c r="AC20" s="348" t="s">
        <v>294</v>
      </c>
      <c r="AD20" s="167"/>
    </row>
    <row r="21" spans="1:256" s="155" customFormat="1" ht="15" customHeight="1" x14ac:dyDescent="0.2">
      <c r="A21" s="151">
        <v>14</v>
      </c>
      <c r="B21" s="339" t="s">
        <v>344</v>
      </c>
      <c r="C21" s="349" t="s">
        <v>345</v>
      </c>
      <c r="D21" s="343" t="s">
        <v>400</v>
      </c>
      <c r="E21" s="254" t="s">
        <v>320</v>
      </c>
      <c r="F21" s="248">
        <f t="shared" si="4"/>
        <v>20</v>
      </c>
      <c r="G21" s="182">
        <f t="shared" si="5"/>
        <v>5</v>
      </c>
      <c r="H21" s="198"/>
      <c r="I21" s="199"/>
      <c r="J21" s="199"/>
      <c r="K21" s="199"/>
      <c r="L21" s="200"/>
      <c r="M21" s="201"/>
      <c r="N21" s="202"/>
      <c r="O21" s="202"/>
      <c r="P21" s="202"/>
      <c r="Q21" s="203"/>
      <c r="R21" s="201">
        <v>5</v>
      </c>
      <c r="S21" s="202">
        <v>5</v>
      </c>
      <c r="T21" s="202">
        <v>10</v>
      </c>
      <c r="U21" s="202" t="s">
        <v>325</v>
      </c>
      <c r="V21" s="203">
        <v>5</v>
      </c>
      <c r="W21" s="198"/>
      <c r="X21" s="199"/>
      <c r="Y21" s="199"/>
      <c r="Z21" s="199"/>
      <c r="AA21" s="200"/>
      <c r="AB21" s="299"/>
      <c r="AC21" s="348" t="s">
        <v>338</v>
      </c>
      <c r="AD21" s="167"/>
    </row>
    <row r="22" spans="1:256" s="155" customFormat="1" ht="15" customHeight="1" x14ac:dyDescent="0.2">
      <c r="A22" s="188">
        <v>15</v>
      </c>
      <c r="B22" s="339"/>
      <c r="C22" s="220" t="s">
        <v>346</v>
      </c>
      <c r="D22" s="220"/>
      <c r="E22" s="254"/>
      <c r="F22" s="248">
        <f t="shared" si="4"/>
        <v>20</v>
      </c>
      <c r="G22" s="182">
        <f t="shared" si="5"/>
        <v>5</v>
      </c>
      <c r="H22" s="198"/>
      <c r="I22" s="199"/>
      <c r="J22" s="199"/>
      <c r="K22" s="199"/>
      <c r="L22" s="200"/>
      <c r="M22" s="201">
        <v>10</v>
      </c>
      <c r="N22" s="202">
        <v>0</v>
      </c>
      <c r="O22" s="202">
        <v>10</v>
      </c>
      <c r="P22" s="202" t="s">
        <v>325</v>
      </c>
      <c r="Q22" s="203">
        <v>5</v>
      </c>
      <c r="R22" s="201"/>
      <c r="S22" s="202"/>
      <c r="T22" s="202"/>
      <c r="U22" s="202"/>
      <c r="V22" s="203"/>
      <c r="W22" s="198"/>
      <c r="X22" s="199"/>
      <c r="Y22" s="199"/>
      <c r="Z22" s="199"/>
      <c r="AA22" s="200"/>
      <c r="AB22" s="299"/>
      <c r="AC22" s="348"/>
      <c r="AD22" s="167"/>
    </row>
    <row r="23" spans="1:256" s="155" customFormat="1" ht="15" customHeight="1" x14ac:dyDescent="0.2">
      <c r="A23" s="188">
        <v>16</v>
      </c>
      <c r="B23" s="339"/>
      <c r="C23" s="220" t="s">
        <v>347</v>
      </c>
      <c r="D23" s="220"/>
      <c r="E23" s="254"/>
      <c r="F23" s="248">
        <f t="shared" si="4"/>
        <v>20</v>
      </c>
      <c r="G23" s="182">
        <f t="shared" si="5"/>
        <v>5</v>
      </c>
      <c r="H23" s="198"/>
      <c r="I23" s="199"/>
      <c r="J23" s="199"/>
      <c r="K23" s="199"/>
      <c r="L23" s="200"/>
      <c r="M23" s="201"/>
      <c r="N23" s="202"/>
      <c r="O23" s="202"/>
      <c r="P23" s="202"/>
      <c r="Q23" s="203"/>
      <c r="R23" s="201">
        <v>10</v>
      </c>
      <c r="S23" s="202">
        <v>0</v>
      </c>
      <c r="T23" s="202">
        <v>10</v>
      </c>
      <c r="U23" s="202" t="s">
        <v>18</v>
      </c>
      <c r="V23" s="203">
        <v>5</v>
      </c>
      <c r="W23" s="198"/>
      <c r="X23" s="199"/>
      <c r="Y23" s="199"/>
      <c r="Z23" s="199"/>
      <c r="AA23" s="200"/>
      <c r="AB23" s="299"/>
      <c r="AC23" s="348"/>
      <c r="AD23" s="167"/>
    </row>
    <row r="24" spans="1:256" s="155" customFormat="1" ht="15" customHeight="1" x14ac:dyDescent="0.2">
      <c r="A24" s="188">
        <v>17</v>
      </c>
      <c r="B24" s="339"/>
      <c r="C24" s="350" t="s">
        <v>348</v>
      </c>
      <c r="D24" s="351" t="s">
        <v>349</v>
      </c>
      <c r="E24" s="254"/>
      <c r="F24" s="248">
        <f t="shared" si="4"/>
        <v>20</v>
      </c>
      <c r="G24" s="182">
        <f t="shared" si="5"/>
        <v>4</v>
      </c>
      <c r="H24" s="198"/>
      <c r="I24" s="199"/>
      <c r="J24" s="199"/>
      <c r="K24" s="199"/>
      <c r="L24" s="200"/>
      <c r="M24" s="201"/>
      <c r="N24" s="202"/>
      <c r="O24" s="202"/>
      <c r="P24" s="202"/>
      <c r="Q24" s="203"/>
      <c r="R24" s="201"/>
      <c r="S24" s="202"/>
      <c r="T24" s="202"/>
      <c r="U24" s="202"/>
      <c r="V24" s="203"/>
      <c r="W24" s="198">
        <v>10</v>
      </c>
      <c r="X24" s="199">
        <v>0</v>
      </c>
      <c r="Y24" s="199">
        <v>10</v>
      </c>
      <c r="Z24" s="199" t="s">
        <v>325</v>
      </c>
      <c r="AA24" s="200">
        <v>4</v>
      </c>
      <c r="AB24" s="299"/>
      <c r="AC24" s="348"/>
      <c r="AD24" s="167"/>
    </row>
    <row r="25" spans="1:256" s="155" customFormat="1" ht="15" customHeight="1" x14ac:dyDescent="0.2">
      <c r="A25" s="188">
        <v>18</v>
      </c>
      <c r="B25" s="339"/>
      <c r="C25" s="352" t="s">
        <v>350</v>
      </c>
      <c r="D25" s="353" t="s">
        <v>349</v>
      </c>
      <c r="E25" s="255"/>
      <c r="F25" s="248">
        <f t="shared" si="4"/>
        <v>20</v>
      </c>
      <c r="G25" s="182">
        <f t="shared" si="5"/>
        <v>6</v>
      </c>
      <c r="H25" s="185"/>
      <c r="I25" s="186"/>
      <c r="J25" s="186"/>
      <c r="K25" s="186"/>
      <c r="L25" s="187"/>
      <c r="M25" s="185"/>
      <c r="N25" s="186"/>
      <c r="O25" s="186"/>
      <c r="P25" s="186"/>
      <c r="Q25" s="187"/>
      <c r="R25" s="195"/>
      <c r="S25" s="196"/>
      <c r="T25" s="196"/>
      <c r="U25" s="196"/>
      <c r="V25" s="197"/>
      <c r="W25" s="195">
        <v>10</v>
      </c>
      <c r="X25" s="196">
        <v>0</v>
      </c>
      <c r="Y25" s="196">
        <v>10</v>
      </c>
      <c r="Z25" s="196" t="s">
        <v>325</v>
      </c>
      <c r="AA25" s="197">
        <v>6</v>
      </c>
      <c r="AB25" s="300"/>
      <c r="AC25" s="348"/>
      <c r="AD25" s="167"/>
    </row>
    <row r="26" spans="1:256" s="155" customFormat="1" ht="15" customHeight="1" x14ac:dyDescent="0.2">
      <c r="A26" s="223"/>
      <c r="B26" s="224"/>
      <c r="C26" s="231" t="s">
        <v>277</v>
      </c>
      <c r="D26" s="230"/>
      <c r="E26" s="256"/>
      <c r="F26" s="249">
        <f>SUM(F27:F28)</f>
        <v>0</v>
      </c>
      <c r="G26" s="183">
        <f>SUM(G27:G28)</f>
        <v>30</v>
      </c>
      <c r="H26" s="226">
        <f>SUM(H27:H28)</f>
        <v>0</v>
      </c>
      <c r="I26" s="227">
        <f>SUM(I27:I28)</f>
        <v>0</v>
      </c>
      <c r="J26" s="227">
        <f>SUM(J27:J28)</f>
        <v>0</v>
      </c>
      <c r="K26" s="227"/>
      <c r="L26" s="228">
        <f>SUM(L27:L28)</f>
        <v>0</v>
      </c>
      <c r="M26" s="226">
        <f>SUM(M27:M28)</f>
        <v>0</v>
      </c>
      <c r="N26" s="227">
        <f>SUM(N27:N28)</f>
        <v>0</v>
      </c>
      <c r="O26" s="227">
        <f>SUM(O27:O28)</f>
        <v>0</v>
      </c>
      <c r="P26" s="227"/>
      <c r="Q26" s="228">
        <f>SUM(Q27:Q28)</f>
        <v>0</v>
      </c>
      <c r="R26" s="226">
        <f>SUM(R27:R28)</f>
        <v>0</v>
      </c>
      <c r="S26" s="227">
        <f>SUM(S27:S28)</f>
        <v>0</v>
      </c>
      <c r="T26" s="227">
        <f>SUM(T27:T28)</f>
        <v>0</v>
      </c>
      <c r="U26" s="227"/>
      <c r="V26" s="228">
        <f>SUM(V27:V28)</f>
        <v>10</v>
      </c>
      <c r="W26" s="226">
        <f>SUM(W27:W28)</f>
        <v>0</v>
      </c>
      <c r="X26" s="227">
        <f>SUM(X27:X28)</f>
        <v>0</v>
      </c>
      <c r="Y26" s="227">
        <f>SUM(Y27:Y28)</f>
        <v>0</v>
      </c>
      <c r="Z26" s="227"/>
      <c r="AA26" s="228">
        <f>SUM(AA27:AA28)</f>
        <v>20</v>
      </c>
      <c r="AB26" s="229"/>
      <c r="AC26" s="347"/>
      <c r="AD26" s="167"/>
    </row>
    <row r="27" spans="1:256" s="155" customFormat="1" ht="15" customHeight="1" x14ac:dyDescent="0.2">
      <c r="A27" s="151">
        <v>19</v>
      </c>
      <c r="B27" s="339" t="s">
        <v>351</v>
      </c>
      <c r="C27" s="152" t="s">
        <v>352</v>
      </c>
      <c r="D27" s="152"/>
      <c r="E27" s="251"/>
      <c r="F27" s="248"/>
      <c r="G27" s="182">
        <f>L27+Q27+V27+AA27</f>
        <v>10</v>
      </c>
      <c r="H27" s="149"/>
      <c r="I27" s="139"/>
      <c r="J27" s="139"/>
      <c r="K27" s="139"/>
      <c r="L27" s="140"/>
      <c r="M27" s="149"/>
      <c r="N27" s="139"/>
      <c r="O27" s="139"/>
      <c r="P27" s="139"/>
      <c r="Q27" s="140"/>
      <c r="R27" s="166"/>
      <c r="S27" s="139"/>
      <c r="T27" s="139"/>
      <c r="U27" s="139" t="s">
        <v>325</v>
      </c>
      <c r="V27" s="140">
        <v>10</v>
      </c>
      <c r="W27" s="149"/>
      <c r="X27" s="139"/>
      <c r="Y27" s="139"/>
      <c r="Z27" s="139"/>
      <c r="AA27" s="140"/>
      <c r="AC27" s="354"/>
      <c r="AD27" s="167" t="s">
        <v>353</v>
      </c>
      <c r="AE27" s="155" t="s">
        <v>354</v>
      </c>
      <c r="AF27" s="155" t="s">
        <v>299</v>
      </c>
    </row>
    <row r="28" spans="1:256" s="155" customFormat="1" ht="15" customHeight="1" x14ac:dyDescent="0.2">
      <c r="A28" s="151">
        <v>20</v>
      </c>
      <c r="B28" s="339" t="s">
        <v>355</v>
      </c>
      <c r="C28" s="152" t="s">
        <v>356</v>
      </c>
      <c r="D28" s="152"/>
      <c r="E28" s="251"/>
      <c r="F28" s="248"/>
      <c r="G28" s="182">
        <f>L28+Q28+V28+AA28</f>
        <v>20</v>
      </c>
      <c r="H28" s="149"/>
      <c r="I28" s="139"/>
      <c r="J28" s="139"/>
      <c r="K28" s="139"/>
      <c r="L28" s="140"/>
      <c r="M28" s="149"/>
      <c r="N28" s="139"/>
      <c r="O28" s="139"/>
      <c r="P28" s="139"/>
      <c r="Q28" s="140"/>
      <c r="R28" s="166"/>
      <c r="S28" s="139"/>
      <c r="T28" s="139"/>
      <c r="U28" s="139"/>
      <c r="V28" s="140"/>
      <c r="W28" s="149"/>
      <c r="X28" s="139"/>
      <c r="Y28" s="139"/>
      <c r="Z28" s="139" t="s">
        <v>325</v>
      </c>
      <c r="AA28" s="140">
        <v>20</v>
      </c>
      <c r="AC28" s="354" t="s">
        <v>352</v>
      </c>
      <c r="AD28" s="167" t="s">
        <v>353</v>
      </c>
      <c r="AE28" s="155" t="s">
        <v>357</v>
      </c>
      <c r="AF28" s="155" t="s">
        <v>299</v>
      </c>
    </row>
    <row r="29" spans="1:256" s="155" customFormat="1" ht="15" customHeight="1" x14ac:dyDescent="0.2">
      <c r="A29" s="223"/>
      <c r="B29" s="224"/>
      <c r="C29" s="231" t="s">
        <v>358</v>
      </c>
      <c r="D29" s="232"/>
      <c r="E29" s="257"/>
      <c r="F29" s="249">
        <f>SUM(F30)</f>
        <v>5</v>
      </c>
      <c r="G29" s="183">
        <f>SUM(G30)</f>
        <v>0</v>
      </c>
      <c r="H29" s="227">
        <f>SUM(H30)</f>
        <v>0</v>
      </c>
      <c r="I29" s="227">
        <f>SUM(I30)</f>
        <v>5</v>
      </c>
      <c r="J29" s="227">
        <f t="shared" ref="J29:AA29" si="6">SUM(J30)</f>
        <v>0</v>
      </c>
      <c r="K29" s="227"/>
      <c r="L29" s="227">
        <f t="shared" si="6"/>
        <v>0</v>
      </c>
      <c r="M29" s="227">
        <f t="shared" si="6"/>
        <v>0</v>
      </c>
      <c r="N29" s="227">
        <f t="shared" si="6"/>
        <v>0</v>
      </c>
      <c r="O29" s="227">
        <f t="shared" si="6"/>
        <v>0</v>
      </c>
      <c r="P29" s="227"/>
      <c r="Q29" s="227">
        <f t="shared" si="6"/>
        <v>0</v>
      </c>
      <c r="R29" s="227">
        <f t="shared" si="6"/>
        <v>0</v>
      </c>
      <c r="S29" s="227">
        <f t="shared" si="6"/>
        <v>0</v>
      </c>
      <c r="T29" s="227">
        <f t="shared" si="6"/>
        <v>0</v>
      </c>
      <c r="U29" s="227"/>
      <c r="V29" s="227">
        <f t="shared" si="6"/>
        <v>0</v>
      </c>
      <c r="W29" s="227">
        <f t="shared" si="6"/>
        <v>0</v>
      </c>
      <c r="X29" s="227">
        <f t="shared" si="6"/>
        <v>0</v>
      </c>
      <c r="Y29" s="227">
        <f t="shared" si="6"/>
        <v>0</v>
      </c>
      <c r="Z29" s="227"/>
      <c r="AA29" s="228">
        <f t="shared" si="6"/>
        <v>0</v>
      </c>
      <c r="AB29" s="229"/>
      <c r="AC29" s="347"/>
      <c r="AD29" s="167"/>
    </row>
    <row r="30" spans="1:256" s="155" customFormat="1" ht="15" customHeight="1" x14ac:dyDescent="0.2">
      <c r="A30" s="184">
        <v>21</v>
      </c>
      <c r="B30" s="339" t="s">
        <v>359</v>
      </c>
      <c r="C30" s="152" t="s">
        <v>360</v>
      </c>
      <c r="D30" s="152" t="s">
        <v>361</v>
      </c>
      <c r="E30" s="251" t="s">
        <v>324</v>
      </c>
      <c r="F30" s="248">
        <f>SUM(H30:J30,M30:O30,R30:T30,W30:Y30)</f>
        <v>5</v>
      </c>
      <c r="G30" s="182">
        <f>SUM(L30,Q30,V30,AA30)</f>
        <v>0</v>
      </c>
      <c r="H30" s="149">
        <v>0</v>
      </c>
      <c r="I30" s="139">
        <v>5</v>
      </c>
      <c r="J30" s="139">
        <v>0</v>
      </c>
      <c r="K30" s="139" t="s">
        <v>362</v>
      </c>
      <c r="L30" s="140">
        <v>0</v>
      </c>
      <c r="M30" s="149"/>
      <c r="N30" s="139"/>
      <c r="O30" s="139"/>
      <c r="P30" s="139"/>
      <c r="Q30" s="140"/>
      <c r="R30" s="166"/>
      <c r="S30" s="139"/>
      <c r="T30" s="139"/>
      <c r="U30" s="139"/>
      <c r="V30" s="140"/>
      <c r="W30" s="149"/>
      <c r="X30" s="139"/>
      <c r="Y30" s="139"/>
      <c r="Z30" s="139"/>
      <c r="AA30" s="140"/>
      <c r="AC30" s="354"/>
      <c r="AD30" s="167"/>
      <c r="AE30" s="161"/>
    </row>
    <row r="31" spans="1:256" s="155" customFormat="1" ht="15" customHeight="1" x14ac:dyDescent="0.2">
      <c r="A31" s="289"/>
      <c r="B31" s="290"/>
      <c r="C31" s="291" t="s">
        <v>363</v>
      </c>
      <c r="D31" s="292"/>
      <c r="E31" s="292"/>
      <c r="F31" s="296">
        <f>SUM(F32:F33)</f>
        <v>10</v>
      </c>
      <c r="G31" s="297">
        <f>SUM(G32:G33)</f>
        <v>2</v>
      </c>
      <c r="H31" s="289">
        <f>SUM(H32:H33)</f>
        <v>0</v>
      </c>
      <c r="I31" s="294">
        <f t="shared" ref="I31:AA31" si="7">SUM(I32:I33)</f>
        <v>5</v>
      </c>
      <c r="J31" s="294">
        <f t="shared" si="7"/>
        <v>0</v>
      </c>
      <c r="K31" s="294"/>
      <c r="L31" s="293">
        <f t="shared" si="7"/>
        <v>1</v>
      </c>
      <c r="M31" s="295">
        <f t="shared" si="7"/>
        <v>0</v>
      </c>
      <c r="N31" s="294">
        <f t="shared" si="7"/>
        <v>5</v>
      </c>
      <c r="O31" s="294">
        <f t="shared" si="7"/>
        <v>0</v>
      </c>
      <c r="P31" s="294"/>
      <c r="Q31" s="293">
        <f t="shared" si="7"/>
        <v>1</v>
      </c>
      <c r="R31" s="295">
        <f t="shared" si="7"/>
        <v>0</v>
      </c>
      <c r="S31" s="294">
        <f t="shared" si="7"/>
        <v>0</v>
      </c>
      <c r="T31" s="294">
        <f t="shared" si="7"/>
        <v>0</v>
      </c>
      <c r="U31" s="294"/>
      <c r="V31" s="293">
        <f t="shared" si="7"/>
        <v>0</v>
      </c>
      <c r="W31" s="295">
        <f t="shared" si="7"/>
        <v>0</v>
      </c>
      <c r="X31" s="294">
        <f t="shared" si="7"/>
        <v>0</v>
      </c>
      <c r="Y31" s="294">
        <f t="shared" si="7"/>
        <v>0</v>
      </c>
      <c r="Z31" s="294"/>
      <c r="AA31" s="293">
        <f t="shared" si="7"/>
        <v>0</v>
      </c>
      <c r="AB31" s="301"/>
      <c r="AC31" s="320"/>
      <c r="AD31" s="321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275"/>
      <c r="DN31" s="275"/>
      <c r="DO31" s="275"/>
      <c r="DP31" s="275"/>
      <c r="DQ31" s="275"/>
      <c r="DR31" s="275"/>
      <c r="DS31" s="275"/>
      <c r="DT31" s="275"/>
      <c r="DU31" s="275"/>
      <c r="DV31" s="275"/>
      <c r="DW31" s="275"/>
      <c r="DX31" s="275"/>
      <c r="DY31" s="275"/>
      <c r="DZ31" s="275"/>
      <c r="EA31" s="275"/>
      <c r="EB31" s="275"/>
      <c r="EC31" s="275"/>
      <c r="ED31" s="275"/>
      <c r="EE31" s="275"/>
      <c r="EF31" s="275"/>
      <c r="EG31" s="275"/>
      <c r="EH31" s="275"/>
      <c r="EI31" s="275"/>
      <c r="EJ31" s="275"/>
      <c r="EK31" s="275"/>
      <c r="EL31" s="275"/>
      <c r="EM31" s="275"/>
      <c r="EN31" s="275"/>
      <c r="EO31" s="275"/>
      <c r="EP31" s="275"/>
      <c r="EQ31" s="275"/>
      <c r="ER31" s="275"/>
      <c r="ES31" s="275"/>
      <c r="ET31" s="275"/>
      <c r="EU31" s="275"/>
      <c r="EV31" s="275"/>
      <c r="EW31" s="275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5"/>
      <c r="FL31" s="275"/>
      <c r="FM31" s="275"/>
      <c r="FN31" s="275"/>
      <c r="FO31" s="275"/>
      <c r="FP31" s="275"/>
      <c r="FQ31" s="275"/>
      <c r="FR31" s="275"/>
      <c r="FS31" s="275"/>
      <c r="FT31" s="275"/>
      <c r="FU31" s="275"/>
      <c r="FV31" s="275"/>
      <c r="FW31" s="275"/>
      <c r="FX31" s="275"/>
      <c r="FY31" s="275"/>
      <c r="FZ31" s="275"/>
      <c r="GA31" s="275"/>
      <c r="GB31" s="275"/>
      <c r="GC31" s="275"/>
      <c r="GD31" s="275"/>
      <c r="GE31" s="275"/>
      <c r="GF31" s="275"/>
      <c r="GG31" s="275"/>
      <c r="GH31" s="275"/>
      <c r="GI31" s="275"/>
      <c r="GJ31" s="275"/>
      <c r="GK31" s="275"/>
      <c r="GL31" s="275"/>
      <c r="GM31" s="275"/>
      <c r="GN31" s="275"/>
      <c r="GO31" s="275"/>
      <c r="GP31" s="275"/>
      <c r="GQ31" s="275"/>
      <c r="GR31" s="275"/>
      <c r="GS31" s="275"/>
      <c r="GT31" s="275"/>
      <c r="GU31" s="275"/>
      <c r="GV31" s="275"/>
      <c r="GW31" s="275"/>
      <c r="GX31" s="275"/>
      <c r="GY31" s="275"/>
      <c r="GZ31" s="275"/>
      <c r="HA31" s="275"/>
      <c r="HB31" s="275"/>
      <c r="HC31" s="275"/>
      <c r="HD31" s="275"/>
      <c r="HE31" s="275"/>
      <c r="HF31" s="275"/>
      <c r="HG31" s="275"/>
      <c r="HH31" s="275"/>
      <c r="HI31" s="275"/>
      <c r="HJ31" s="275"/>
      <c r="HK31" s="275"/>
      <c r="HL31" s="275"/>
      <c r="HM31" s="275"/>
      <c r="HN31" s="275"/>
      <c r="HO31" s="275"/>
      <c r="HP31" s="275"/>
      <c r="HQ31" s="275"/>
      <c r="HR31" s="275"/>
      <c r="HS31" s="275"/>
      <c r="HT31" s="275"/>
      <c r="HU31" s="275"/>
      <c r="HV31" s="275"/>
      <c r="HW31" s="275"/>
      <c r="HX31" s="275"/>
      <c r="HY31" s="275"/>
      <c r="HZ31" s="275"/>
      <c r="IA31" s="275"/>
      <c r="IB31" s="275"/>
      <c r="IC31" s="275"/>
      <c r="ID31" s="275"/>
      <c r="IE31" s="275"/>
      <c r="IF31" s="275"/>
      <c r="IG31" s="275"/>
      <c r="IH31" s="275"/>
      <c r="II31" s="275"/>
      <c r="IJ31" s="275"/>
      <c r="IK31" s="275"/>
      <c r="IL31" s="275"/>
      <c r="IM31" s="275"/>
      <c r="IN31" s="275"/>
      <c r="IO31" s="275"/>
      <c r="IP31" s="275"/>
      <c r="IQ31" s="275"/>
      <c r="IR31" s="275"/>
      <c r="IS31" s="275"/>
      <c r="IT31" s="275"/>
      <c r="IU31" s="275"/>
      <c r="IV31" s="275"/>
    </row>
    <row r="32" spans="1:256" s="155" customFormat="1" ht="15" customHeight="1" x14ac:dyDescent="0.2">
      <c r="A32" s="159">
        <v>22</v>
      </c>
      <c r="B32" s="339" t="s">
        <v>364</v>
      </c>
      <c r="C32" s="152" t="s">
        <v>365</v>
      </c>
      <c r="D32" s="221" t="s">
        <v>366</v>
      </c>
      <c r="E32" s="251" t="s">
        <v>367</v>
      </c>
      <c r="F32" s="248">
        <f>SUM(H32:J32,M32:O32,R32:T32,W32:Y32)</f>
        <v>5</v>
      </c>
      <c r="G32" s="182">
        <f>SUM(L32,Q32,V32,AA32)</f>
        <v>1</v>
      </c>
      <c r="H32" s="149">
        <v>0</v>
      </c>
      <c r="I32" s="139">
        <v>5</v>
      </c>
      <c r="J32" s="139">
        <v>0</v>
      </c>
      <c r="K32" s="139" t="s">
        <v>325</v>
      </c>
      <c r="L32" s="140">
        <v>1</v>
      </c>
      <c r="M32" s="149"/>
      <c r="N32" s="139"/>
      <c r="O32" s="139"/>
      <c r="P32" s="139"/>
      <c r="Q32" s="140"/>
      <c r="R32" s="166"/>
      <c r="S32" s="139"/>
      <c r="T32" s="139"/>
      <c r="U32" s="139"/>
      <c r="V32" s="140"/>
      <c r="W32" s="149"/>
      <c r="X32" s="139"/>
      <c r="Y32" s="139"/>
      <c r="Z32" s="139"/>
      <c r="AA32" s="140"/>
      <c r="AC32" s="354"/>
      <c r="AD32" s="167"/>
      <c r="AE32" s="161"/>
    </row>
    <row r="33" spans="1:32" s="155" customFormat="1" ht="15" customHeight="1" x14ac:dyDescent="0.2">
      <c r="A33" s="151">
        <v>23</v>
      </c>
      <c r="B33" s="339" t="s">
        <v>368</v>
      </c>
      <c r="C33" s="152" t="s">
        <v>369</v>
      </c>
      <c r="D33" s="221" t="s">
        <v>366</v>
      </c>
      <c r="E33" s="251" t="s">
        <v>367</v>
      </c>
      <c r="F33" s="248">
        <f>SUM(H33:J33,M33:O33,R33:T33,W33:Y33)</f>
        <v>5</v>
      </c>
      <c r="G33" s="182">
        <f>SUM(L33,Q33,V33,AA33)</f>
        <v>1</v>
      </c>
      <c r="H33" s="149"/>
      <c r="I33" s="139"/>
      <c r="J33" s="139"/>
      <c r="K33" s="139"/>
      <c r="L33" s="140"/>
      <c r="M33" s="149">
        <v>0</v>
      </c>
      <c r="N33" s="139">
        <v>5</v>
      </c>
      <c r="O33" s="139">
        <v>0</v>
      </c>
      <c r="P33" s="139" t="s">
        <v>325</v>
      </c>
      <c r="Q33" s="140">
        <v>1</v>
      </c>
      <c r="R33" s="166"/>
      <c r="S33" s="139"/>
      <c r="T33" s="139"/>
      <c r="U33" s="139"/>
      <c r="V33" s="140"/>
      <c r="W33" s="149"/>
      <c r="X33" s="139"/>
      <c r="Y33" s="139"/>
      <c r="Z33" s="139"/>
      <c r="AA33" s="140"/>
      <c r="AC33" s="354"/>
      <c r="AD33" s="167"/>
      <c r="AE33" s="161"/>
    </row>
    <row r="34" spans="1:32" s="155" customFormat="1" ht="15" customHeight="1" x14ac:dyDescent="0.2">
      <c r="A34" s="223"/>
      <c r="B34" s="224"/>
      <c r="C34" s="225" t="s">
        <v>370</v>
      </c>
      <c r="D34" s="225"/>
      <c r="E34" s="253"/>
      <c r="F34" s="249"/>
      <c r="G34" s="183"/>
      <c r="H34" s="226"/>
      <c r="I34" s="227"/>
      <c r="J34" s="227"/>
      <c r="K34" s="227"/>
      <c r="L34" s="228"/>
      <c r="M34" s="226"/>
      <c r="N34" s="227"/>
      <c r="O34" s="227"/>
      <c r="P34" s="227"/>
      <c r="Q34" s="228"/>
      <c r="R34" s="223"/>
      <c r="S34" s="227"/>
      <c r="T34" s="227"/>
      <c r="U34" s="227"/>
      <c r="V34" s="228"/>
      <c r="W34" s="226"/>
      <c r="X34" s="227"/>
      <c r="Y34" s="227"/>
      <c r="Z34" s="227"/>
      <c r="AA34" s="227"/>
      <c r="AB34" s="229"/>
      <c r="AC34" s="304"/>
      <c r="AD34" s="167"/>
    </row>
    <row r="35" spans="1:32" s="160" customFormat="1" ht="15" customHeight="1" x14ac:dyDescent="0.2">
      <c r="A35" s="151">
        <v>24</v>
      </c>
      <c r="B35" s="339" t="s">
        <v>371</v>
      </c>
      <c r="C35" s="218" t="s">
        <v>372</v>
      </c>
      <c r="D35" s="216" t="s">
        <v>339</v>
      </c>
      <c r="E35" s="251" t="s">
        <v>320</v>
      </c>
      <c r="F35" s="248"/>
      <c r="G35" s="182"/>
      <c r="H35" s="173"/>
      <c r="I35" s="174"/>
      <c r="J35" s="174"/>
      <c r="K35" s="174"/>
      <c r="L35" s="175"/>
      <c r="M35" s="173"/>
      <c r="N35" s="174"/>
      <c r="O35" s="174"/>
      <c r="P35" s="174"/>
      <c r="Q35" s="175"/>
      <c r="R35" s="179"/>
      <c r="S35" s="174"/>
      <c r="T35" s="174"/>
      <c r="U35" s="174"/>
      <c r="V35" s="175"/>
      <c r="W35" s="204">
        <v>10</v>
      </c>
      <c r="X35" s="205">
        <v>0</v>
      </c>
      <c r="Y35" s="205">
        <v>10</v>
      </c>
      <c r="Z35" s="205" t="s">
        <v>325</v>
      </c>
      <c r="AA35" s="140">
        <v>4</v>
      </c>
      <c r="AB35" s="155"/>
      <c r="AC35" s="156"/>
      <c r="AD35" s="167" t="s">
        <v>373</v>
      </c>
      <c r="AE35" s="155" t="s">
        <v>374</v>
      </c>
      <c r="AF35" s="155" t="s">
        <v>299</v>
      </c>
    </row>
    <row r="36" spans="1:32" s="160" customFormat="1" ht="15" customHeight="1" x14ac:dyDescent="0.2">
      <c r="A36" s="151">
        <v>25</v>
      </c>
      <c r="B36" s="339" t="s">
        <v>375</v>
      </c>
      <c r="C36" s="218" t="s">
        <v>376</v>
      </c>
      <c r="D36" s="216" t="s">
        <v>401</v>
      </c>
      <c r="E36" s="251" t="s">
        <v>324</v>
      </c>
      <c r="F36" s="248"/>
      <c r="G36" s="182"/>
      <c r="H36" s="173"/>
      <c r="I36" s="174"/>
      <c r="J36" s="174"/>
      <c r="K36" s="174"/>
      <c r="L36" s="175"/>
      <c r="M36" s="173"/>
      <c r="N36" s="174"/>
      <c r="O36" s="174"/>
      <c r="P36" s="174"/>
      <c r="Q36" s="175"/>
      <c r="R36" s="173"/>
      <c r="S36" s="174"/>
      <c r="T36" s="174"/>
      <c r="U36" s="174"/>
      <c r="V36" s="175"/>
      <c r="W36" s="204">
        <v>5</v>
      </c>
      <c r="X36" s="205">
        <v>0</v>
      </c>
      <c r="Y36" s="205">
        <v>10</v>
      </c>
      <c r="Z36" s="205" t="s">
        <v>18</v>
      </c>
      <c r="AA36" s="140">
        <v>4</v>
      </c>
      <c r="AB36" s="155"/>
      <c r="AC36" s="156"/>
      <c r="AD36" s="167"/>
      <c r="AE36" s="155"/>
      <c r="AF36" s="155"/>
    </row>
    <row r="37" spans="1:32" s="155" customFormat="1" ht="15" customHeight="1" x14ac:dyDescent="0.2">
      <c r="A37" s="151">
        <v>26</v>
      </c>
      <c r="B37" s="339" t="s">
        <v>377</v>
      </c>
      <c r="C37" s="219" t="s">
        <v>378</v>
      </c>
      <c r="D37" s="216" t="s">
        <v>401</v>
      </c>
      <c r="E37" s="251" t="s">
        <v>324</v>
      </c>
      <c r="F37" s="248"/>
      <c r="G37" s="182"/>
      <c r="H37" s="173"/>
      <c r="I37" s="174"/>
      <c r="J37" s="174"/>
      <c r="K37" s="174"/>
      <c r="L37" s="175"/>
      <c r="M37" s="176"/>
      <c r="N37" s="177"/>
      <c r="O37" s="177"/>
      <c r="P37" s="177"/>
      <c r="Q37" s="178"/>
      <c r="R37" s="176"/>
      <c r="S37" s="177"/>
      <c r="T37" s="177"/>
      <c r="U37" s="177"/>
      <c r="V37" s="178"/>
      <c r="W37" s="204">
        <v>10</v>
      </c>
      <c r="X37" s="204">
        <v>0</v>
      </c>
      <c r="Y37" s="204">
        <v>10</v>
      </c>
      <c r="Z37" s="204" t="s">
        <v>18</v>
      </c>
      <c r="AA37" s="140">
        <v>4</v>
      </c>
      <c r="AC37" s="303"/>
      <c r="AD37" s="167"/>
    </row>
    <row r="38" spans="1:32" s="155" customFormat="1" ht="15" customHeight="1" x14ac:dyDescent="0.2">
      <c r="A38" s="151">
        <v>27</v>
      </c>
      <c r="B38" s="339" t="s">
        <v>379</v>
      </c>
      <c r="C38" s="219" t="s">
        <v>380</v>
      </c>
      <c r="D38" s="216" t="s">
        <v>402</v>
      </c>
      <c r="E38" s="251" t="s">
        <v>324</v>
      </c>
      <c r="F38" s="248"/>
      <c r="G38" s="182"/>
      <c r="H38" s="149"/>
      <c r="I38" s="139"/>
      <c r="J38" s="139"/>
      <c r="K38" s="139"/>
      <c r="L38" s="140"/>
      <c r="M38" s="154"/>
      <c r="N38" s="153"/>
      <c r="O38" s="153"/>
      <c r="P38" s="153"/>
      <c r="Q38" s="168"/>
      <c r="R38" s="154"/>
      <c r="S38" s="153"/>
      <c r="T38" s="153"/>
      <c r="U38" s="153"/>
      <c r="V38" s="168"/>
      <c r="W38" s="204">
        <v>5</v>
      </c>
      <c r="X38" s="204">
        <v>0</v>
      </c>
      <c r="Y38" s="204">
        <v>5</v>
      </c>
      <c r="Z38" s="204" t="s">
        <v>325</v>
      </c>
      <c r="AA38" s="140">
        <v>4</v>
      </c>
      <c r="AC38" s="303"/>
      <c r="AD38" s="167" t="s">
        <v>381</v>
      </c>
      <c r="AE38" s="155" t="s">
        <v>382</v>
      </c>
      <c r="AF38" s="155" t="s">
        <v>299</v>
      </c>
    </row>
    <row r="39" spans="1:32" s="160" customFormat="1" ht="15" customHeight="1" x14ac:dyDescent="0.2">
      <c r="A39" s="151">
        <v>28</v>
      </c>
      <c r="B39" s="339" t="s">
        <v>383</v>
      </c>
      <c r="C39" s="218" t="s">
        <v>384</v>
      </c>
      <c r="D39" s="216" t="s">
        <v>319</v>
      </c>
      <c r="E39" s="251" t="s">
        <v>320</v>
      </c>
      <c r="F39" s="248"/>
      <c r="G39" s="182"/>
      <c r="H39" s="173"/>
      <c r="I39" s="174"/>
      <c r="J39" s="174"/>
      <c r="K39" s="174"/>
      <c r="L39" s="175"/>
      <c r="M39" s="173"/>
      <c r="N39" s="174"/>
      <c r="O39" s="174"/>
      <c r="P39" s="174"/>
      <c r="Q39" s="175"/>
      <c r="R39" s="173"/>
      <c r="S39" s="174"/>
      <c r="T39" s="174"/>
      <c r="U39" s="174"/>
      <c r="V39" s="175"/>
      <c r="W39" s="204">
        <v>10</v>
      </c>
      <c r="X39" s="205">
        <v>0</v>
      </c>
      <c r="Y39" s="205">
        <v>10</v>
      </c>
      <c r="Z39" s="205" t="s">
        <v>18</v>
      </c>
      <c r="AA39" s="140">
        <v>5</v>
      </c>
      <c r="AB39" s="155"/>
      <c r="AC39" s="156"/>
      <c r="AD39" s="167"/>
      <c r="AE39" s="155"/>
      <c r="AF39" s="155"/>
    </row>
    <row r="40" spans="1:32" s="160" customFormat="1" ht="15" customHeight="1" x14ac:dyDescent="0.2">
      <c r="A40" s="151">
        <v>29</v>
      </c>
      <c r="B40" s="339" t="s">
        <v>385</v>
      </c>
      <c r="C40" s="242" t="s">
        <v>386</v>
      </c>
      <c r="D40" s="216" t="s">
        <v>401</v>
      </c>
      <c r="E40" s="251" t="s">
        <v>324</v>
      </c>
      <c r="F40" s="243"/>
      <c r="G40" s="244"/>
      <c r="H40" s="173"/>
      <c r="I40" s="174"/>
      <c r="J40" s="174"/>
      <c r="K40" s="174"/>
      <c r="L40" s="175"/>
      <c r="M40" s="173"/>
      <c r="N40" s="174"/>
      <c r="O40" s="174"/>
      <c r="P40" s="174"/>
      <c r="Q40" s="175"/>
      <c r="R40" s="173"/>
      <c r="S40" s="174"/>
      <c r="T40" s="174"/>
      <c r="U40" s="174"/>
      <c r="V40" s="175"/>
      <c r="W40" s="245">
        <v>10</v>
      </c>
      <c r="X40" s="246">
        <v>0</v>
      </c>
      <c r="Y40" s="246">
        <v>10</v>
      </c>
      <c r="Z40" s="246" t="s">
        <v>18</v>
      </c>
      <c r="AA40" s="175">
        <v>4</v>
      </c>
      <c r="AB40" s="155"/>
      <c r="AC40" s="156"/>
      <c r="AD40" s="167"/>
      <c r="AE40" s="155"/>
      <c r="AF40" s="155"/>
    </row>
    <row r="41" spans="1:32" s="155" customFormat="1" ht="15" customHeight="1" thickBot="1" x14ac:dyDescent="0.25">
      <c r="A41" s="184">
        <v>30</v>
      </c>
      <c r="B41" s="362" t="s">
        <v>387</v>
      </c>
      <c r="C41" s="215" t="s">
        <v>388</v>
      </c>
      <c r="D41" s="217" t="s">
        <v>307</v>
      </c>
      <c r="E41" s="258" t="s">
        <v>302</v>
      </c>
      <c r="F41" s="214"/>
      <c r="G41" s="208"/>
      <c r="H41" s="209"/>
      <c r="I41" s="210"/>
      <c r="J41" s="210"/>
      <c r="K41" s="210"/>
      <c r="L41" s="211"/>
      <c r="M41" s="212"/>
      <c r="N41" s="212"/>
      <c r="O41" s="212"/>
      <c r="P41" s="212"/>
      <c r="Q41" s="211"/>
      <c r="R41" s="212"/>
      <c r="S41" s="212"/>
      <c r="T41" s="212"/>
      <c r="U41" s="212"/>
      <c r="V41" s="211"/>
      <c r="W41" s="206">
        <v>10</v>
      </c>
      <c r="X41" s="207">
        <v>10</v>
      </c>
      <c r="Y41" s="207">
        <v>0</v>
      </c>
      <c r="Z41" s="207" t="s">
        <v>18</v>
      </c>
      <c r="AA41" s="211">
        <v>5</v>
      </c>
      <c r="AC41" s="137"/>
      <c r="AD41" s="285" t="s">
        <v>381</v>
      </c>
      <c r="AE41" s="155" t="s">
        <v>389</v>
      </c>
      <c r="AF41" s="155" t="s">
        <v>299</v>
      </c>
    </row>
    <row r="42" spans="1:32" s="155" customFormat="1" ht="12" thickTop="1" x14ac:dyDescent="0.2">
      <c r="A42" s="355"/>
      <c r="B42" s="363"/>
      <c r="C42" s="180"/>
      <c r="D42" s="180"/>
      <c r="E42" s="181"/>
      <c r="F42" s="181"/>
      <c r="G42" s="180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C42" s="145"/>
    </row>
    <row r="43" spans="1:32" s="155" customFormat="1" ht="15" customHeight="1" thickBot="1" x14ac:dyDescent="0.25">
      <c r="A43" s="145"/>
      <c r="B43" s="145"/>
      <c r="C43" s="275"/>
      <c r="D43" s="275"/>
      <c r="E43" s="162"/>
      <c r="F43" s="162"/>
      <c r="G43" s="27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</row>
    <row r="44" spans="1:32" s="155" customFormat="1" ht="15" customHeight="1" x14ac:dyDescent="0.2">
      <c r="A44" s="145"/>
      <c r="B44" s="145"/>
      <c r="C44" s="259" t="s">
        <v>390</v>
      </c>
      <c r="D44" s="259"/>
      <c r="E44" s="260"/>
      <c r="F44" s="261"/>
      <c r="G44" s="262"/>
      <c r="H44" s="163"/>
      <c r="I44" s="164"/>
      <c r="J44" s="164"/>
      <c r="K44" s="164">
        <f>SUM(K45:K47)</f>
        <v>8</v>
      </c>
      <c r="L44" s="165"/>
      <c r="M44" s="163"/>
      <c r="N44" s="164"/>
      <c r="O44" s="164"/>
      <c r="P44" s="164">
        <f>SUM(P45:P47)</f>
        <v>7</v>
      </c>
      <c r="Q44" s="165"/>
      <c r="R44" s="163"/>
      <c r="S44" s="164"/>
      <c r="T44" s="164"/>
      <c r="U44" s="164">
        <f>SUM(U45:U47)</f>
        <v>5</v>
      </c>
      <c r="V44" s="165"/>
      <c r="W44" s="163"/>
      <c r="X44" s="164"/>
      <c r="Y44" s="164"/>
      <c r="Z44" s="164">
        <f>SUM(Z45:Z47)</f>
        <v>3</v>
      </c>
      <c r="AA44" s="165"/>
      <c r="AB44" s="263"/>
      <c r="AC44" s="145"/>
    </row>
    <row r="45" spans="1:32" s="155" customFormat="1" ht="15" customHeight="1" x14ac:dyDescent="0.2">
      <c r="A45" s="145"/>
      <c r="B45" s="145"/>
      <c r="C45" s="264" t="s">
        <v>391</v>
      </c>
      <c r="D45" s="264"/>
      <c r="E45" s="265"/>
      <c r="F45" s="141"/>
      <c r="G45" s="266"/>
      <c r="H45" s="166"/>
      <c r="I45" s="139"/>
      <c r="J45" s="139"/>
      <c r="K45" s="139">
        <f>COUNTIF(K6:K41,"v")</f>
        <v>4</v>
      </c>
      <c r="L45" s="140"/>
      <c r="M45" s="166"/>
      <c r="N45" s="139"/>
      <c r="O45" s="139"/>
      <c r="P45" s="139">
        <f>COUNTIF(P6:P41,"v")</f>
        <v>3</v>
      </c>
      <c r="Q45" s="140"/>
      <c r="R45" s="166"/>
      <c r="S45" s="139"/>
      <c r="T45" s="139"/>
      <c r="U45" s="139">
        <f>COUNTIF(U6:U41,"v")</f>
        <v>3</v>
      </c>
      <c r="V45" s="140"/>
      <c r="W45" s="166"/>
      <c r="X45" s="139"/>
      <c r="Y45" s="139"/>
      <c r="Z45" s="139">
        <f>COUNTIF(Z6:Z33,"v")</f>
        <v>0</v>
      </c>
      <c r="AA45" s="140"/>
      <c r="AB45" s="267"/>
      <c r="AC45" s="145"/>
    </row>
    <row r="46" spans="1:32" s="155" customFormat="1" ht="15" customHeight="1" x14ac:dyDescent="0.2">
      <c r="A46" s="145"/>
      <c r="B46" s="145"/>
      <c r="C46" s="264" t="s">
        <v>392</v>
      </c>
      <c r="D46" s="264"/>
      <c r="E46" s="265"/>
      <c r="F46" s="141"/>
      <c r="G46" s="266"/>
      <c r="H46" s="166"/>
      <c r="I46" s="139"/>
      <c r="J46" s="139"/>
      <c r="K46" s="139">
        <f>COUNTIF(K6:K41,"é")</f>
        <v>3</v>
      </c>
      <c r="L46" s="140"/>
      <c r="M46" s="166"/>
      <c r="N46" s="139"/>
      <c r="O46" s="139"/>
      <c r="P46" s="139">
        <f>COUNTIF(P6:P41,"é")</f>
        <v>4</v>
      </c>
      <c r="Q46" s="140"/>
      <c r="R46" s="166"/>
      <c r="S46" s="139"/>
      <c r="T46" s="139"/>
      <c r="U46" s="139">
        <f>COUNTIF(U6:U41,"é")</f>
        <v>2</v>
      </c>
      <c r="V46" s="140"/>
      <c r="W46" s="166"/>
      <c r="X46" s="139"/>
      <c r="Y46" s="139"/>
      <c r="Z46" s="139">
        <f>COUNTIF(Z6:Z33,"é")</f>
        <v>3</v>
      </c>
      <c r="AA46" s="140"/>
      <c r="AB46" s="267"/>
      <c r="AC46" s="145"/>
    </row>
    <row r="47" spans="1:32" s="155" customFormat="1" ht="15" customHeight="1" x14ac:dyDescent="0.2">
      <c r="A47" s="145"/>
      <c r="B47" s="145"/>
      <c r="C47" s="264" t="s">
        <v>393</v>
      </c>
      <c r="D47" s="264"/>
      <c r="E47" s="265"/>
      <c r="F47" s="141"/>
      <c r="G47" s="266"/>
      <c r="H47" s="166"/>
      <c r="I47" s="139"/>
      <c r="J47" s="139"/>
      <c r="K47" s="139">
        <f>COUNTIF(K6:K41,"a")</f>
        <v>1</v>
      </c>
      <c r="L47" s="140"/>
      <c r="M47" s="166"/>
      <c r="N47" s="139"/>
      <c r="O47" s="139"/>
      <c r="P47" s="139">
        <f>COUNTIF(P6:P41,"a")</f>
        <v>0</v>
      </c>
      <c r="Q47" s="140"/>
      <c r="R47" s="166"/>
      <c r="S47" s="139"/>
      <c r="T47" s="139"/>
      <c r="U47" s="139">
        <f>COUNTIF(U6:U41,"a")</f>
        <v>0</v>
      </c>
      <c r="V47" s="140"/>
      <c r="W47" s="166"/>
      <c r="X47" s="139"/>
      <c r="Y47" s="139"/>
      <c r="Z47" s="139">
        <f>COUNTIF(Z6:Z33,"a")</f>
        <v>0</v>
      </c>
      <c r="AA47" s="140"/>
      <c r="AB47" s="267"/>
      <c r="AC47" s="145"/>
    </row>
    <row r="48" spans="1:32" s="155" customFormat="1" ht="15" customHeight="1" thickBot="1" x14ac:dyDescent="0.25">
      <c r="A48" s="145"/>
      <c r="B48" s="145"/>
      <c r="C48" s="268"/>
      <c r="D48" s="268"/>
      <c r="E48" s="269"/>
      <c r="F48" s="270"/>
      <c r="G48" s="271"/>
      <c r="H48" s="179"/>
      <c r="I48" s="174"/>
      <c r="J48" s="174"/>
      <c r="K48" s="174"/>
      <c r="L48" s="175"/>
      <c r="M48" s="179"/>
      <c r="N48" s="174"/>
      <c r="O48" s="174"/>
      <c r="P48" s="174"/>
      <c r="Q48" s="175"/>
      <c r="R48" s="179"/>
      <c r="S48" s="174"/>
      <c r="T48" s="174"/>
      <c r="U48" s="174"/>
      <c r="V48" s="175"/>
      <c r="W48" s="179"/>
      <c r="X48" s="174"/>
      <c r="Y48" s="174"/>
      <c r="Z48" s="174"/>
      <c r="AA48" s="175"/>
      <c r="AB48" s="272"/>
      <c r="AC48" s="145"/>
    </row>
    <row r="49" spans="1:32" s="155" customFormat="1" x14ac:dyDescent="0.2">
      <c r="A49" s="145"/>
      <c r="B49" s="145"/>
      <c r="C49" s="259" t="s">
        <v>394</v>
      </c>
      <c r="D49" s="259"/>
      <c r="E49" s="260"/>
      <c r="F49" s="261">
        <f>SUM(F5,F10,F16,F26,F29,F31,F34)</f>
        <v>380</v>
      </c>
      <c r="G49" s="273">
        <f>SUM(G5,G10,G16,G26,G29,G31,G34)</f>
        <v>120</v>
      </c>
      <c r="H49" s="163">
        <f>SUM(H5,H10,H16,H26,H29,H31,H34)</f>
        <v>65</v>
      </c>
      <c r="I49" s="163">
        <f t="shared" ref="I49:J49" si="8">SUM(I5,I10,I16,I26,I29,I31,I34)</f>
        <v>20</v>
      </c>
      <c r="J49" s="163">
        <f t="shared" si="8"/>
        <v>55</v>
      </c>
      <c r="K49" s="164"/>
      <c r="L49" s="165">
        <f>SUM(L5,L10,L16,L26,L29,L31,L34)</f>
        <v>30</v>
      </c>
      <c r="M49" s="163">
        <f>SUM(M5,M10,M16,M26,M29,M31,M34)</f>
        <v>55</v>
      </c>
      <c r="N49" s="163">
        <f>SUM(N5,N10,N16,N26,N29,N31,N34)</f>
        <v>25</v>
      </c>
      <c r="O49" s="163">
        <f>SUM(O5,O10,O16,O26,O29,O31,O34)</f>
        <v>40</v>
      </c>
      <c r="P49" s="164"/>
      <c r="Q49" s="165">
        <f>SUM(Q5,Q10,Q16,Q26,Q29,Q31,Q34)</f>
        <v>30</v>
      </c>
      <c r="R49" s="163">
        <f>SUM(R34,R31,R29,R26,R16,R10,R5)</f>
        <v>30</v>
      </c>
      <c r="S49" s="163">
        <f t="shared" ref="S49:T49" si="9">SUM(S34,S31,S29,S26,S16,S10,S5)</f>
        <v>10</v>
      </c>
      <c r="T49" s="163">
        <f t="shared" si="9"/>
        <v>40</v>
      </c>
      <c r="U49" s="164"/>
      <c r="V49" s="165">
        <f>SUM(V34,V31,V29,V26,V16,V10,V5)</f>
        <v>30</v>
      </c>
      <c r="W49" s="163">
        <f>SUM(W33:W34,W31,W29,W26,W16,W10,W5)</f>
        <v>20</v>
      </c>
      <c r="X49" s="163">
        <f t="shared" ref="X49:Y49" si="10">SUM(X33:X34,X31,X29,X26,X16,X10,X5)</f>
        <v>0</v>
      </c>
      <c r="Y49" s="163">
        <f t="shared" si="10"/>
        <v>20</v>
      </c>
      <c r="Z49" s="164"/>
      <c r="AA49" s="165">
        <f>SUM(AA34,AA31,AA29,AA26,AA16,AA10,AA5)</f>
        <v>30</v>
      </c>
      <c r="AB49" s="274"/>
      <c r="AC49" s="145"/>
    </row>
    <row r="50" spans="1:32" s="155" customFormat="1" x14ac:dyDescent="0.2">
      <c r="B50" s="145"/>
      <c r="C50" s="276" t="s">
        <v>395</v>
      </c>
      <c r="D50" s="276"/>
      <c r="E50" s="277"/>
      <c r="F50" s="278">
        <f>SUM(H49,M49,R49,W49)</f>
        <v>170</v>
      </c>
      <c r="G50" s="279"/>
      <c r="H50" s="280"/>
      <c r="I50" s="1"/>
      <c r="J50" s="1"/>
      <c r="K50" s="1"/>
      <c r="L50" s="279"/>
      <c r="M50" s="280"/>
      <c r="N50" s="1"/>
      <c r="O50" s="1"/>
      <c r="P50" s="1"/>
      <c r="Q50" s="279"/>
      <c r="R50" s="280"/>
      <c r="S50" s="1"/>
      <c r="T50" s="1"/>
      <c r="U50" s="1"/>
      <c r="V50" s="279"/>
      <c r="W50" s="280"/>
      <c r="X50" s="1"/>
      <c r="Y50" s="1"/>
      <c r="Z50" s="1"/>
      <c r="AA50" s="279"/>
      <c r="AB50" s="281"/>
      <c r="AC50" s="145"/>
    </row>
    <row r="51" spans="1:32" s="155" customFormat="1" x14ac:dyDescent="0.2">
      <c r="A51" s="161"/>
      <c r="B51" s="145"/>
      <c r="C51" s="276" t="s">
        <v>396</v>
      </c>
      <c r="D51" s="276"/>
      <c r="E51" s="277"/>
      <c r="F51" s="278">
        <f>SUM(I49,N49,S49,X49)</f>
        <v>55</v>
      </c>
      <c r="G51" s="279"/>
      <c r="H51" s="280"/>
      <c r="I51" s="1"/>
      <c r="J51" s="1"/>
      <c r="K51" s="1"/>
      <c r="L51" s="279"/>
      <c r="M51" s="280"/>
      <c r="N51" s="1"/>
      <c r="O51" s="1"/>
      <c r="P51" s="1"/>
      <c r="Q51" s="279"/>
      <c r="R51" s="280"/>
      <c r="S51" s="1"/>
      <c r="T51" s="1"/>
      <c r="U51" s="1"/>
      <c r="V51" s="279"/>
      <c r="W51" s="280"/>
      <c r="X51" s="1"/>
      <c r="Y51" s="1"/>
      <c r="Z51" s="1"/>
      <c r="AA51" s="279"/>
      <c r="AB51" s="281"/>
      <c r="AC51" s="145"/>
    </row>
    <row r="52" spans="1:32" s="155" customFormat="1" ht="12" thickBot="1" x14ac:dyDescent="0.25">
      <c r="A52" s="145"/>
      <c r="B52" s="145"/>
      <c r="C52" s="282" t="s">
        <v>397</v>
      </c>
      <c r="D52" s="282"/>
      <c r="E52" s="283"/>
      <c r="F52" s="284">
        <f>SUM(J49,O49,T49,Y49)</f>
        <v>155</v>
      </c>
      <c r="G52" s="285"/>
      <c r="H52" s="286"/>
      <c r="I52" s="287"/>
      <c r="J52" s="287"/>
      <c r="K52" s="287"/>
      <c r="L52" s="285"/>
      <c r="M52" s="286"/>
      <c r="N52" s="287"/>
      <c r="O52" s="287"/>
      <c r="P52" s="287"/>
      <c r="Q52" s="285"/>
      <c r="R52" s="286"/>
      <c r="S52" s="287"/>
      <c r="T52" s="287"/>
      <c r="U52" s="287"/>
      <c r="V52" s="285"/>
      <c r="W52" s="286"/>
      <c r="X52" s="287"/>
      <c r="Y52" s="287"/>
      <c r="Z52" s="287"/>
      <c r="AA52" s="285"/>
      <c r="AB52" s="288"/>
      <c r="AC52" s="145"/>
    </row>
    <row r="53" spans="1:32" x14ac:dyDescent="0.2">
      <c r="AF53" s="3"/>
    </row>
    <row r="54" spans="1:32" x14ac:dyDescent="0.2">
      <c r="AF54" s="3"/>
    </row>
    <row r="55" spans="1:32" x14ac:dyDescent="0.2">
      <c r="AF55" s="3"/>
    </row>
    <row r="56" spans="1:32" x14ac:dyDescent="0.2">
      <c r="AF56" s="3"/>
    </row>
    <row r="57" spans="1:32" x14ac:dyDescent="0.2">
      <c r="AF57" s="3"/>
    </row>
    <row r="58" spans="1:32" x14ac:dyDescent="0.2">
      <c r="AF58" s="3"/>
    </row>
  </sheetData>
  <mergeCells count="15">
    <mergeCell ref="AC31:AD31"/>
    <mergeCell ref="H3:L3"/>
    <mergeCell ref="M3:Q3"/>
    <mergeCell ref="R3:V3"/>
    <mergeCell ref="W3:AA3"/>
    <mergeCell ref="A1:AC1"/>
    <mergeCell ref="H2:AA2"/>
    <mergeCell ref="AC2:AC3"/>
    <mergeCell ref="A3:A4"/>
    <mergeCell ref="B3:B4"/>
    <mergeCell ref="C3:C4"/>
    <mergeCell ref="F3:F4"/>
    <mergeCell ref="G3:G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077AC-03D9-4BCD-9A84-D7CB269C3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D2A21-04CC-489C-9DA3-F30ECAF510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15F3F3-A248-4E08-816C-02203AA80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Szakiranyok</vt:lpstr>
      <vt:lpstr>Munka2</vt:lpstr>
      <vt:lpstr>Munka3</vt:lpstr>
      <vt:lpstr>Adattudomány_MSc_levelező_2023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2025-02-07T19:20:00Z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