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acsa_Dóri\Desktop\KT-ra mintatantervek\új\"/>
    </mc:Choice>
  </mc:AlternateContent>
  <bookViews>
    <workbookView xWindow="25695" yWindow="0" windowWidth="26010" windowHeight="20985"/>
  </bookViews>
  <sheets>
    <sheet name="MI MSc F tanterv esti 2023 " sheetId="3" r:id="rId1"/>
  </sheets>
  <definedNames>
    <definedName name="_xlnm.Print_Area" localSheetId="0">'MI MSc F tanterv esti 2023 '!$A$1:$AC$69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46" i="3" l="1"/>
  <c r="AC47" i="3"/>
  <c r="AC39" i="3"/>
  <c r="AB39" i="3"/>
  <c r="AC42" i="3"/>
  <c r="AB42" i="3"/>
  <c r="AA64" i="3"/>
  <c r="AA63" i="3"/>
  <c r="AA62" i="3"/>
  <c r="AA61" i="3"/>
  <c r="Y59" i="3"/>
  <c r="T59" i="3"/>
  <c r="O59" i="3"/>
  <c r="J59" i="3"/>
  <c r="Y58" i="3"/>
  <c r="T58" i="3"/>
  <c r="O58" i="3"/>
  <c r="J58" i="3"/>
  <c r="F54" i="3"/>
  <c r="E54" i="3"/>
  <c r="F53" i="3"/>
  <c r="E53" i="3"/>
  <c r="F52" i="3"/>
  <c r="E52" i="3"/>
  <c r="F51" i="3"/>
  <c r="E51" i="3"/>
  <c r="F50" i="3"/>
  <c r="F49" i="3"/>
  <c r="F48" i="3" s="1"/>
  <c r="E49" i="3"/>
  <c r="E48" i="3" s="1"/>
  <c r="Z48" i="3"/>
  <c r="Y48" i="3"/>
  <c r="X48" i="3"/>
  <c r="W48" i="3"/>
  <c r="V48" i="3"/>
  <c r="U48" i="3"/>
  <c r="T48" i="3"/>
  <c r="S48" i="3"/>
  <c r="R48" i="3"/>
  <c r="Q48" i="3"/>
  <c r="P48" i="3"/>
  <c r="O48" i="3"/>
  <c r="N48" i="3"/>
  <c r="M48" i="3"/>
  <c r="L48" i="3"/>
  <c r="K48" i="3"/>
  <c r="J48" i="3"/>
  <c r="I48" i="3"/>
  <c r="H48" i="3"/>
  <c r="G48" i="3"/>
  <c r="AB47" i="3"/>
  <c r="F47" i="3"/>
  <c r="AB46" i="3"/>
  <c r="F46" i="3"/>
  <c r="F45" i="3"/>
  <c r="Z44" i="3"/>
  <c r="X44" i="3"/>
  <c r="W44" i="3"/>
  <c r="V44" i="3"/>
  <c r="U44" i="3"/>
  <c r="S44" i="3"/>
  <c r="R44" i="3"/>
  <c r="Q44" i="3"/>
  <c r="P44" i="3"/>
  <c r="N44" i="3"/>
  <c r="M44" i="3"/>
  <c r="L44" i="3"/>
  <c r="K44" i="3"/>
  <c r="I44" i="3"/>
  <c r="H44" i="3"/>
  <c r="G44" i="3"/>
  <c r="E44" i="3"/>
  <c r="F43" i="3"/>
  <c r="E43" i="3"/>
  <c r="F42" i="3"/>
  <c r="E42" i="3"/>
  <c r="F41" i="3"/>
  <c r="E41" i="3"/>
  <c r="F40" i="3"/>
  <c r="E40" i="3"/>
  <c r="F39" i="3"/>
  <c r="E39" i="3"/>
  <c r="F38" i="3"/>
  <c r="E38" i="3"/>
  <c r="Z37" i="3"/>
  <c r="X37" i="3"/>
  <c r="W37" i="3"/>
  <c r="V37" i="3"/>
  <c r="U37" i="3"/>
  <c r="S37" i="3"/>
  <c r="R37" i="3"/>
  <c r="Q37" i="3"/>
  <c r="P37" i="3"/>
  <c r="N37" i="3"/>
  <c r="M37" i="3"/>
  <c r="L37" i="3"/>
  <c r="K37" i="3"/>
  <c r="I37" i="3"/>
  <c r="H37" i="3"/>
  <c r="G37" i="3"/>
  <c r="F36" i="3"/>
  <c r="E36" i="3"/>
  <c r="F35" i="3"/>
  <c r="E35" i="3"/>
  <c r="F34" i="3"/>
  <c r="E34" i="3"/>
  <c r="F33" i="3"/>
  <c r="E33" i="3"/>
  <c r="F32" i="3"/>
  <c r="E32" i="3"/>
  <c r="F31" i="3"/>
  <c r="E31" i="3"/>
  <c r="Z30" i="3"/>
  <c r="Y30" i="3"/>
  <c r="X30" i="3"/>
  <c r="W30" i="3"/>
  <c r="V30" i="3"/>
  <c r="U30" i="3"/>
  <c r="T30" i="3"/>
  <c r="S30" i="3"/>
  <c r="R30" i="3"/>
  <c r="Q30" i="3"/>
  <c r="P30" i="3"/>
  <c r="O30" i="3"/>
  <c r="N30" i="3"/>
  <c r="M30" i="3"/>
  <c r="L30" i="3"/>
  <c r="K30" i="3"/>
  <c r="J30" i="3"/>
  <c r="I30" i="3"/>
  <c r="H30" i="3"/>
  <c r="G30" i="3"/>
  <c r="F29" i="3"/>
  <c r="E29" i="3"/>
  <c r="F28" i="3"/>
  <c r="E28" i="3"/>
  <c r="F27" i="3"/>
  <c r="E27" i="3"/>
  <c r="F26" i="3"/>
  <c r="E26" i="3"/>
  <c r="F25" i="3"/>
  <c r="E25" i="3"/>
  <c r="F24" i="3"/>
  <c r="E24" i="3"/>
  <c r="Z23" i="3"/>
  <c r="X23" i="3"/>
  <c r="W23" i="3"/>
  <c r="V23" i="3"/>
  <c r="U23" i="3"/>
  <c r="S23" i="3"/>
  <c r="R23" i="3"/>
  <c r="Q23" i="3"/>
  <c r="P23" i="3"/>
  <c r="N23" i="3"/>
  <c r="M23" i="3"/>
  <c r="L23" i="3"/>
  <c r="K23" i="3"/>
  <c r="I23" i="3"/>
  <c r="H23" i="3"/>
  <c r="G23" i="3"/>
  <c r="F21" i="3"/>
  <c r="E21" i="3"/>
  <c r="F20" i="3"/>
  <c r="E20" i="3"/>
  <c r="F19" i="3"/>
  <c r="E19" i="3"/>
  <c r="F18" i="3"/>
  <c r="E18" i="3"/>
  <c r="F17" i="3"/>
  <c r="E17" i="3"/>
  <c r="Z16" i="3"/>
  <c r="X16" i="3"/>
  <c r="W16" i="3"/>
  <c r="V16" i="3"/>
  <c r="U16" i="3"/>
  <c r="S16" i="3"/>
  <c r="R16" i="3"/>
  <c r="Q16" i="3"/>
  <c r="P16" i="3"/>
  <c r="N16" i="3"/>
  <c r="M16" i="3"/>
  <c r="L16" i="3"/>
  <c r="K16" i="3"/>
  <c r="I16" i="3"/>
  <c r="H16" i="3"/>
  <c r="G16" i="3"/>
  <c r="F15" i="3"/>
  <c r="E15" i="3"/>
  <c r="F14" i="3"/>
  <c r="E14" i="3"/>
  <c r="Z13" i="3"/>
  <c r="X13" i="3"/>
  <c r="W13" i="3"/>
  <c r="V13" i="3"/>
  <c r="U13" i="3"/>
  <c r="S13" i="3"/>
  <c r="R13" i="3"/>
  <c r="Q13" i="3"/>
  <c r="P13" i="3"/>
  <c r="N13" i="3"/>
  <c r="M13" i="3"/>
  <c r="L13" i="3"/>
  <c r="K13" i="3"/>
  <c r="I13" i="3"/>
  <c r="H13" i="3"/>
  <c r="G13" i="3"/>
  <c r="F12" i="3"/>
  <c r="E12" i="3"/>
  <c r="F11" i="3"/>
  <c r="E11" i="3"/>
  <c r="F10" i="3"/>
  <c r="E10" i="3"/>
  <c r="F9" i="3"/>
  <c r="E9" i="3"/>
  <c r="F8" i="3"/>
  <c r="E8" i="3"/>
  <c r="F7" i="3"/>
  <c r="E7" i="3"/>
  <c r="F6" i="3"/>
  <c r="E6" i="3"/>
  <c r="Z5" i="3"/>
  <c r="X5" i="3"/>
  <c r="W5" i="3"/>
  <c r="V5" i="3"/>
  <c r="U5" i="3"/>
  <c r="S5" i="3"/>
  <c r="R5" i="3"/>
  <c r="Q5" i="3"/>
  <c r="P5" i="3"/>
  <c r="N5" i="3"/>
  <c r="M5" i="3"/>
  <c r="L5" i="3"/>
  <c r="K5" i="3"/>
  <c r="I5" i="3"/>
  <c r="H5" i="3"/>
  <c r="G5" i="3"/>
  <c r="O57" i="3" l="1"/>
  <c r="T57" i="3"/>
  <c r="M64" i="3"/>
  <c r="F37" i="3"/>
  <c r="J57" i="3"/>
  <c r="W64" i="3"/>
  <c r="F13" i="3"/>
  <c r="F44" i="3"/>
  <c r="F22" i="3" s="1"/>
  <c r="I64" i="3"/>
  <c r="S64" i="3"/>
  <c r="K64" i="3"/>
  <c r="U64" i="3"/>
  <c r="F5" i="3"/>
  <c r="F16" i="3"/>
  <c r="F30" i="3"/>
  <c r="Y57" i="3"/>
  <c r="F23" i="3"/>
  <c r="V64" i="3"/>
  <c r="E37" i="3"/>
  <c r="E30" i="3"/>
  <c r="E23" i="3"/>
  <c r="L64" i="3"/>
  <c r="E16" i="3"/>
  <c r="E13" i="3"/>
  <c r="E5" i="3"/>
  <c r="I61" i="3"/>
  <c r="S61" i="3"/>
  <c r="N62" i="3"/>
  <c r="X62" i="3"/>
  <c r="I63" i="3"/>
  <c r="S63" i="3"/>
  <c r="N64" i="3"/>
  <c r="X64" i="3"/>
  <c r="K61" i="3"/>
  <c r="U61" i="3"/>
  <c r="P62" i="3"/>
  <c r="Z62" i="3"/>
  <c r="K63" i="3"/>
  <c r="U63" i="3"/>
  <c r="P64" i="3"/>
  <c r="Z64" i="3"/>
  <c r="L61" i="3"/>
  <c r="V61" i="3"/>
  <c r="G62" i="3"/>
  <c r="Q62" i="3"/>
  <c r="L63" i="3"/>
  <c r="V63" i="3"/>
  <c r="G64" i="3"/>
  <c r="Q64" i="3"/>
  <c r="M61" i="3"/>
  <c r="W61" i="3"/>
  <c r="H62" i="3"/>
  <c r="R62" i="3"/>
  <c r="M63" i="3"/>
  <c r="W63" i="3"/>
  <c r="H64" i="3"/>
  <c r="R64" i="3"/>
  <c r="N61" i="3"/>
  <c r="X61" i="3"/>
  <c r="I62" i="3"/>
  <c r="S62" i="3"/>
  <c r="N63" i="3"/>
  <c r="X63" i="3"/>
  <c r="P61" i="3"/>
  <c r="Z61" i="3"/>
  <c r="K62" i="3"/>
  <c r="U62" i="3"/>
  <c r="P63" i="3"/>
  <c r="Z63" i="3"/>
  <c r="G61" i="3"/>
  <c r="Q61" i="3"/>
  <c r="L62" i="3"/>
  <c r="V62" i="3"/>
  <c r="G63" i="3"/>
  <c r="Q63" i="3"/>
  <c r="H61" i="3"/>
  <c r="R61" i="3"/>
  <c r="M62" i="3"/>
  <c r="W62" i="3"/>
  <c r="H63" i="3"/>
  <c r="R63" i="3"/>
  <c r="F63" i="3" l="1"/>
  <c r="AB64" i="3"/>
  <c r="F62" i="3"/>
  <c r="F64" i="3"/>
  <c r="F61" i="3"/>
  <c r="E62" i="3"/>
  <c r="E61" i="3"/>
  <c r="E63" i="3"/>
  <c r="E64" i="3"/>
  <c r="AB62" i="3"/>
  <c r="AB63" i="3"/>
  <c r="AB61" i="3"/>
</calcChain>
</file>

<file path=xl/sharedStrings.xml><?xml version="1.0" encoding="utf-8"?>
<sst xmlns="http://schemas.openxmlformats.org/spreadsheetml/2006/main" count="214" uniqueCount="140">
  <si>
    <r>
      <t xml:space="preserve">Mérnökinformatikus mesterképzési szak esti tagozat tantervi táblája
</t>
    </r>
    <r>
      <rPr>
        <sz val="12"/>
        <color rgb="FF000000"/>
        <rFont val="Arial"/>
        <family val="2"/>
        <charset val="238"/>
      </rPr>
      <t>érvényes 2023.09.01-től</t>
    </r>
  </si>
  <si>
    <t>Szemeszterek</t>
  </si>
  <si>
    <t>Előtanulmány</t>
  </si>
  <si>
    <t>Kód</t>
  </si>
  <si>
    <t>Tantárgy neve</t>
  </si>
  <si>
    <t>Tárgyfelelős</t>
  </si>
  <si>
    <t>heti óra</t>
  </si>
  <si>
    <t>kredit</t>
  </si>
  <si>
    <t>1.</t>
  </si>
  <si>
    <t>2.</t>
  </si>
  <si>
    <t>3.</t>
  </si>
  <si>
    <t>4.</t>
  </si>
  <si>
    <t>ea</t>
  </si>
  <si>
    <t>tgy</t>
  </si>
  <si>
    <t>l</t>
  </si>
  <si>
    <t>k</t>
  </si>
  <si>
    <t>kr</t>
  </si>
  <si>
    <t>Természettudományos alapismeretek (20-30)</t>
  </si>
  <si>
    <t>NSXPP1HMEF</t>
  </si>
  <si>
    <t>Programozási paradigmák és adatszerkezetek *</t>
  </si>
  <si>
    <t>Prof. Dr. Szénási Sándor</t>
  </si>
  <si>
    <t>v</t>
  </si>
  <si>
    <t>NKXHT1HMEF</t>
  </si>
  <si>
    <t>Hálózati technológiák</t>
  </si>
  <si>
    <t>Balázsné Dr. Kail Eszter</t>
  </si>
  <si>
    <t>NKXAB1HMEF</t>
  </si>
  <si>
    <t>Adatbázis és Big Data technológiák</t>
  </si>
  <si>
    <t>Dr. Fleiner Rita</t>
  </si>
  <si>
    <t>é</t>
  </si>
  <si>
    <t>NMXAM1HMEF</t>
  </si>
  <si>
    <t>Alkalmazott matematika</t>
  </si>
  <si>
    <t>Dr. Szőke Magdolna</t>
  </si>
  <si>
    <t>NBXRI1HMEF</t>
  </si>
  <si>
    <t>Rendszer- és irányításelmélet</t>
  </si>
  <si>
    <t>Prof. Dr. Kovács Levente</t>
  </si>
  <si>
    <t>Hiervarter Ákos</t>
  </si>
  <si>
    <t>h</t>
  </si>
  <si>
    <t> </t>
  </si>
  <si>
    <t>Gazdasági és humán ismeretek (10-15)</t>
  </si>
  <si>
    <t>NKXPV1HMEF</t>
  </si>
  <si>
    <t>Projektmenedzsment és vállalkozásfejlesztés</t>
  </si>
  <si>
    <t>Dr. Almási Anikó</t>
  </si>
  <si>
    <t>GSXUG1HMEF</t>
  </si>
  <si>
    <t>Üzleti gazdaságtan*</t>
  </si>
  <si>
    <t>Dr. Takácsné Prof. Dr. György Katalin</t>
  </si>
  <si>
    <t>Szakmai törzsanyag (15-30)</t>
  </si>
  <si>
    <t>NKXKO1HMEF</t>
  </si>
  <si>
    <t>Korszerű operációs rendszerek</t>
  </si>
  <si>
    <t>Dr. habil Lovas Róbert</t>
  </si>
  <si>
    <t>NBXIB1HMEF</t>
  </si>
  <si>
    <t>Informatikai rendszerek biztonságtechnikája</t>
  </si>
  <si>
    <t>Dr. Póser Valéria</t>
  </si>
  <si>
    <t>NSXSK1HMEF</t>
  </si>
  <si>
    <t>Számítógépes képfeldolgozás és grafika</t>
  </si>
  <si>
    <t>NSXSP1HMEF</t>
  </si>
  <si>
    <t>Szoftverfejlesztés párhuzamos architektúrákra</t>
  </si>
  <si>
    <t>NKXFI1HMEF</t>
  </si>
  <si>
    <t>Felhő alapú IoT és Big Data platformok</t>
  </si>
  <si>
    <t>Dr. habil. Lovas Róbert</t>
  </si>
  <si>
    <t>Differenciált szakmai ismeretek (50-60)</t>
  </si>
  <si>
    <t>Kiber-orvosi rendszerek specializáció (CMR)</t>
  </si>
  <si>
    <t>NBXSZ1HMEF</t>
  </si>
  <si>
    <t>Szenzormodalitások*</t>
  </si>
  <si>
    <t>Prof. Dr. Kozlovszky Miklós</t>
  </si>
  <si>
    <t>NBXCO1HMEF</t>
  </si>
  <si>
    <t>Diagnosztikai célú orvosi képalkotás</t>
  </si>
  <si>
    <t>NBXEI1HMEF</t>
  </si>
  <si>
    <t>Egészségügyi informatikai rendszerek biztonsága</t>
  </si>
  <si>
    <t>NBXEB1HMEF</t>
  </si>
  <si>
    <t>Orvosi vizsgálatok kiértékelésének mérnökinformatikai alapjai</t>
  </si>
  <si>
    <t>NBXBS1HMEF</t>
  </si>
  <si>
    <t>Biostatisztikai módszerek alkalmazása</t>
  </si>
  <si>
    <t>NBXRO1HMEF</t>
  </si>
  <si>
    <t>Robotika és adattudomány az orvoslásban</t>
  </si>
  <si>
    <t>Robotika specializáció (ROB)</t>
  </si>
  <si>
    <t>NMXGI1HMEF</t>
  </si>
  <si>
    <t>Gépi intelligencia*</t>
  </si>
  <si>
    <t>Prof. Dr. Takács Márta</t>
  </si>
  <si>
    <t>NBXRP1HMEF</t>
  </si>
  <si>
    <t>Robotrendszerek programozása</t>
  </si>
  <si>
    <t>NBXKD1HMEF</t>
  </si>
  <si>
    <t>Ipari Robotok Kinematikai és Dinamikai Modellezése</t>
  </si>
  <si>
    <t>NMXRI1HMEF</t>
  </si>
  <si>
    <t>Robotok irányítása</t>
  </si>
  <si>
    <t>Prof. Dr. Tar József</t>
  </si>
  <si>
    <t>NKXMI1HMEF</t>
  </si>
  <si>
    <t>Magas rendelkezésre állású beágyazott rendszerek</t>
  </si>
  <si>
    <t>Prof. Dr. Molnár András</t>
  </si>
  <si>
    <t>SOC elemző specializáció (SOC)</t>
  </si>
  <si>
    <t>NBXBK1HMEF</t>
  </si>
  <si>
    <t>Bevezetés a kiberbiztonságba - biztonságtudatosság*</t>
  </si>
  <si>
    <t>NKXHH1HMEF</t>
  </si>
  <si>
    <t>Haladó hálózati technológiák és biztonságuk</t>
  </si>
  <si>
    <t>NBXHT1HMEF</t>
  </si>
  <si>
    <t>IT megfelelőség, audit és kockázatelemzés</t>
  </si>
  <si>
    <t>NBXSO1HMEF</t>
  </si>
  <si>
    <t xml:space="preserve">Nyílt forráskódú SOC fejlesztés a gyakorlatban I. </t>
  </si>
  <si>
    <t>Vörösné Dr. Bánáti-Baumann Anna</t>
  </si>
  <si>
    <t>NBXSO2HMEF</t>
  </si>
  <si>
    <t>Nyílt forráskódú SOC fejlesztés a gyakorlatban II.</t>
  </si>
  <si>
    <t>NKXMK1HMEF</t>
  </si>
  <si>
    <t xml:space="preserve">MI-alapú megoldások a kibervédelemben </t>
  </si>
  <si>
    <t>Diplomamunka</t>
  </si>
  <si>
    <t>NDDDM1HMEF</t>
  </si>
  <si>
    <t>Diplomamunka I.</t>
  </si>
  <si>
    <t>NDDDM2HMEF</t>
  </si>
  <si>
    <t>Diplomamunka II.</t>
  </si>
  <si>
    <t>NDDDM3HMEF</t>
  </si>
  <si>
    <t>Diplomamunka III.</t>
  </si>
  <si>
    <t>Kritériumtárgy</t>
  </si>
  <si>
    <t>NDIPT1HMEF</t>
  </si>
  <si>
    <t>Patronálás</t>
  </si>
  <si>
    <t>Prof. Dr. Lazányi Kornélia</t>
  </si>
  <si>
    <t>a</t>
  </si>
  <si>
    <t>Szabadon választható tárgyak</t>
  </si>
  <si>
    <t>NKSCC1HMEF</t>
  </si>
  <si>
    <t xml:space="preserve">Felhőszámítási rendszerek </t>
  </si>
  <si>
    <t>NBSDK1HMEF</t>
  </si>
  <si>
    <t>Digitális kvantitatív mikroszkópia</t>
  </si>
  <si>
    <t>NBSOK1HMEF</t>
  </si>
  <si>
    <t>Orvosi készülékek gyártmányfejlesztése</t>
  </si>
  <si>
    <t>NBSRA1HMEF</t>
  </si>
  <si>
    <t>Recent Advances in Intelligent Systems</t>
  </si>
  <si>
    <t>Követelmények száma (specializáció nélkül):</t>
  </si>
  <si>
    <t>Vizsga (v)</t>
  </si>
  <si>
    <t>Évközi jegy (é)</t>
  </si>
  <si>
    <t>Specializáció nélkül</t>
  </si>
  <si>
    <t>CMR specializációval</t>
  </si>
  <si>
    <t>ROB specializációval</t>
  </si>
  <si>
    <t>SOC specializációval</t>
  </si>
  <si>
    <t>A záróvizsga tárgyai: a választott specialzáció adott tárgycsoportja</t>
  </si>
  <si>
    <t>A budapesti specializációk évente váltva indulnak.</t>
  </si>
  <si>
    <t>OTTESI1MEF</t>
  </si>
  <si>
    <t>OTTESI2MEF</t>
  </si>
  <si>
    <t>Testnevelés I.</t>
  </si>
  <si>
    <t>Testnevelés II.</t>
  </si>
  <si>
    <t>Prof. Dr. Vámossy Zoltán</t>
  </si>
  <si>
    <t>Prof. Dr. Ferenci Tamás</t>
  </si>
  <si>
    <t>Prof. Dr. Haidegger Tamás</t>
  </si>
  <si>
    <t>Prof. Dr. Galambos Péter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</si>
</sst>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0"/>
      <name val="Arial"/>
      <charset val="238"/>
    </font>
    <font>
      <sz val="14"/>
      <color rgb="FF000000"/>
      <name val="Arial"/>
      <family val="2"/>
      <charset val="238"/>
    </font>
    <font>
      <sz val="12"/>
      <color rgb="FF000000"/>
      <name val="Arial"/>
      <family val="2"/>
      <charset val="238"/>
    </font>
    <font>
      <sz val="14"/>
      <name val="Arial"/>
      <family val="2"/>
      <charset val="238"/>
    </font>
    <font>
      <sz val="8"/>
      <name val="Arial"/>
      <family val="2"/>
      <charset val="238"/>
    </font>
    <font>
      <sz val="8"/>
      <color indexed="10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Arial CE"/>
    </font>
    <font>
      <b/>
      <sz val="8"/>
      <name val="Arial CE"/>
      <family val="2"/>
    </font>
    <font>
      <b/>
      <i/>
      <sz val="8"/>
      <name val="Arial CE"/>
    </font>
    <font>
      <sz val="8"/>
      <color rgb="FF000000"/>
      <name val="Arial"/>
      <family val="2"/>
      <charset val="238"/>
    </font>
    <font>
      <sz val="10"/>
      <name val="Arial"/>
      <family val="2"/>
      <charset val="238"/>
    </font>
    <font>
      <sz val="8"/>
      <color rgb="FFFF0000"/>
      <name val="Arial"/>
      <family val="2"/>
      <charset val="238"/>
    </font>
    <font>
      <b/>
      <sz val="8"/>
      <color rgb="FFFF0000"/>
      <name val="Arial CE"/>
    </font>
  </fonts>
  <fills count="5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rgb="FF969696"/>
        <bgColor indexed="64"/>
      </patternFill>
    </fill>
  </fills>
  <borders count="6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/>
      <bottom style="medium">
        <color rgb="FF000000"/>
      </bottom>
      <diagonal/>
    </border>
    <border>
      <left style="thin">
        <color indexed="64"/>
      </left>
      <right style="medium">
        <color indexed="64"/>
      </right>
      <top/>
      <bottom style="medium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rgb="FF000000"/>
      </bottom>
      <diagonal/>
    </border>
  </borders>
  <cellStyleXfs count="2">
    <xf numFmtId="0" fontId="0" fillId="0" borderId="0"/>
    <xf numFmtId="0" fontId="11" fillId="0" borderId="0"/>
  </cellStyleXfs>
  <cellXfs count="180">
    <xf numFmtId="0" fontId="0" fillId="0" borderId="0" xfId="0"/>
    <xf numFmtId="0" fontId="4" fillId="0" borderId="0" xfId="0" applyFont="1"/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6" fillId="2" borderId="30" xfId="0" applyFont="1" applyFill="1" applyBorder="1" applyAlignment="1">
      <alignment horizontal="left" vertical="center"/>
    </xf>
    <xf numFmtId="0" fontId="6" fillId="2" borderId="31" xfId="0" applyFont="1" applyFill="1" applyBorder="1" applyAlignment="1">
      <alignment horizontal="left" vertical="center"/>
    </xf>
    <xf numFmtId="0" fontId="6" fillId="2" borderId="10" xfId="0" applyFont="1" applyFill="1" applyBorder="1" applyAlignment="1">
      <alignment horizontal="right" vertical="center"/>
    </xf>
    <xf numFmtId="0" fontId="6" fillId="2" borderId="16" xfId="0" applyFont="1" applyFill="1" applyBorder="1" applyAlignment="1">
      <alignment horizontal="right" vertical="center"/>
    </xf>
    <xf numFmtId="0" fontId="6" fillId="2" borderId="14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7" fillId="3" borderId="28" xfId="0" applyFont="1" applyFill="1" applyBorder="1" applyAlignment="1">
      <alignment horizontal="center" vertical="center"/>
    </xf>
    <xf numFmtId="0" fontId="9" fillId="3" borderId="32" xfId="0" applyFont="1" applyFill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34" xfId="0" applyFont="1" applyBorder="1" applyAlignment="1">
      <alignment horizontal="left" vertical="center"/>
    </xf>
    <xf numFmtId="0" fontId="10" fillId="0" borderId="35" xfId="0" applyFont="1" applyBorder="1" applyAlignment="1">
      <alignment horizontal="left" vertical="center" wrapText="1"/>
    </xf>
    <xf numFmtId="0" fontId="4" fillId="0" borderId="36" xfId="0" applyFont="1" applyBorder="1" applyAlignment="1">
      <alignment horizontal="left" vertical="center" wrapText="1"/>
    </xf>
    <xf numFmtId="0" fontId="4" fillId="0" borderId="28" xfId="0" applyFont="1" applyBorder="1" applyAlignment="1">
      <alignment horizontal="right" vertical="center"/>
    </xf>
    <xf numFmtId="0" fontId="4" fillId="0" borderId="37" xfId="0" applyFont="1" applyBorder="1" applyAlignment="1">
      <alignment horizontal="right" vertical="center"/>
    </xf>
    <xf numFmtId="0" fontId="4" fillId="0" borderId="38" xfId="0" applyFont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7" fillId="0" borderId="40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10" fillId="0" borderId="40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 wrapText="1"/>
    </xf>
    <xf numFmtId="0" fontId="6" fillId="0" borderId="38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7" fillId="0" borderId="40" xfId="0" applyFont="1" applyBorder="1" applyAlignment="1">
      <alignment horizontal="left" vertical="center"/>
    </xf>
    <xf numFmtId="0" fontId="6" fillId="0" borderId="28" xfId="0" applyFont="1" applyBorder="1" applyAlignment="1">
      <alignment horizontal="center" vertical="center"/>
    </xf>
    <xf numFmtId="0" fontId="10" fillId="0" borderId="41" xfId="0" applyFont="1" applyBorder="1" applyAlignment="1">
      <alignment horizontal="left" vertical="center"/>
    </xf>
    <xf numFmtId="0" fontId="4" fillId="0" borderId="36" xfId="0" applyFont="1" applyBorder="1" applyAlignment="1">
      <alignment horizontal="left" vertical="center"/>
    </xf>
    <xf numFmtId="0" fontId="4" fillId="0" borderId="42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0" fontId="6" fillId="2" borderId="35" xfId="0" applyFont="1" applyFill="1" applyBorder="1" applyAlignment="1">
      <alignment horizontal="left" vertical="center" wrapText="1"/>
    </xf>
    <xf numFmtId="0" fontId="6" fillId="2" borderId="44" xfId="0" applyFont="1" applyFill="1" applyBorder="1" applyAlignment="1">
      <alignment horizontal="left" vertical="center" wrapText="1"/>
    </xf>
    <xf numFmtId="0" fontId="6" fillId="4" borderId="33" xfId="0" applyFont="1" applyFill="1" applyBorder="1" applyAlignment="1">
      <alignment horizontal="right" vertical="center" wrapText="1"/>
    </xf>
    <xf numFmtId="0" fontId="6" fillId="4" borderId="37" xfId="0" applyFont="1" applyFill="1" applyBorder="1" applyAlignment="1">
      <alignment horizontal="right" vertical="center"/>
    </xf>
    <xf numFmtId="0" fontId="6" fillId="2" borderId="38" xfId="0" applyFont="1" applyFill="1" applyBorder="1" applyAlignment="1">
      <alignment horizontal="center" vertical="center"/>
    </xf>
    <xf numFmtId="0" fontId="6" fillId="2" borderId="39" xfId="0" applyFont="1" applyFill="1" applyBorder="1" applyAlignment="1">
      <alignment horizontal="center" vertical="center"/>
    </xf>
    <xf numFmtId="0" fontId="6" fillId="2" borderId="40" xfId="0" applyFont="1" applyFill="1" applyBorder="1" applyAlignment="1">
      <alignment horizontal="center" vertical="center"/>
    </xf>
    <xf numFmtId="0" fontId="7" fillId="3" borderId="33" xfId="0" applyFont="1" applyFill="1" applyBorder="1" applyAlignment="1">
      <alignment horizontal="center" vertical="center"/>
    </xf>
    <xf numFmtId="0" fontId="7" fillId="3" borderId="40" xfId="0" applyFont="1" applyFill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6" fillId="2" borderId="35" xfId="0" applyFont="1" applyFill="1" applyBorder="1" applyAlignment="1">
      <alignment horizontal="left" vertical="center"/>
    </xf>
    <xf numFmtId="0" fontId="6" fillId="2" borderId="44" xfId="0" applyFont="1" applyFill="1" applyBorder="1" applyAlignment="1">
      <alignment horizontal="left" vertical="center"/>
    </xf>
    <xf numFmtId="0" fontId="6" fillId="4" borderId="33" xfId="0" applyFont="1" applyFill="1" applyBorder="1" applyAlignment="1">
      <alignment horizontal="right" vertical="center"/>
    </xf>
    <xf numFmtId="0" fontId="6" fillId="0" borderId="40" xfId="0" applyFont="1" applyBorder="1" applyAlignment="1">
      <alignment horizontal="left" vertical="center"/>
    </xf>
    <xf numFmtId="0" fontId="4" fillId="2" borderId="38" xfId="0" applyFont="1" applyFill="1" applyBorder="1" applyAlignment="1">
      <alignment horizontal="center" vertical="center"/>
    </xf>
    <xf numFmtId="0" fontId="4" fillId="2" borderId="39" xfId="0" applyFont="1" applyFill="1" applyBorder="1" applyAlignment="1">
      <alignment horizontal="center" vertical="center"/>
    </xf>
    <xf numFmtId="0" fontId="4" fillId="2" borderId="40" xfId="0" applyFont="1" applyFill="1" applyBorder="1" applyAlignment="1">
      <alignment horizontal="center" vertical="center"/>
    </xf>
    <xf numFmtId="0" fontId="4" fillId="2" borderId="33" xfId="0" applyFont="1" applyFill="1" applyBorder="1" applyAlignment="1">
      <alignment horizontal="center" vertical="center"/>
    </xf>
    <xf numFmtId="0" fontId="6" fillId="3" borderId="33" xfId="0" applyFont="1" applyFill="1" applyBorder="1" applyAlignment="1">
      <alignment horizontal="center" vertical="center"/>
    </xf>
    <xf numFmtId="0" fontId="7" fillId="3" borderId="40" xfId="0" applyFont="1" applyFill="1" applyBorder="1" applyAlignment="1">
      <alignment horizontal="left" vertical="center"/>
    </xf>
    <xf numFmtId="0" fontId="4" fillId="0" borderId="35" xfId="0" applyFont="1" applyBorder="1" applyAlignment="1">
      <alignment horizontal="left" vertical="center" wrapText="1"/>
    </xf>
    <xf numFmtId="0" fontId="6" fillId="0" borderId="45" xfId="0" applyFont="1" applyBorder="1" applyAlignment="1">
      <alignment horizontal="left" vertical="center"/>
    </xf>
    <xf numFmtId="0" fontId="6" fillId="0" borderId="33" xfId="1" applyFont="1" applyBorder="1" applyAlignment="1">
      <alignment horizontal="center" vertical="center"/>
    </xf>
    <xf numFmtId="0" fontId="4" fillId="0" borderId="35" xfId="1" applyFont="1" applyBorder="1" applyAlignment="1">
      <alignment horizontal="left" vertical="center" wrapText="1"/>
    </xf>
    <xf numFmtId="0" fontId="4" fillId="0" borderId="36" xfId="1" applyFont="1" applyBorder="1" applyAlignment="1">
      <alignment horizontal="left" vertical="center" wrapText="1"/>
    </xf>
    <xf numFmtId="0" fontId="4" fillId="0" borderId="38" xfId="1" applyFont="1" applyBorder="1" applyAlignment="1">
      <alignment horizontal="center" vertical="center"/>
    </xf>
    <xf numFmtId="0" fontId="4" fillId="0" borderId="39" xfId="1" applyFont="1" applyBorder="1" applyAlignment="1">
      <alignment horizontal="center" vertical="center"/>
    </xf>
    <xf numFmtId="0" fontId="4" fillId="0" borderId="40" xfId="1" applyFont="1" applyBorder="1" applyAlignment="1">
      <alignment horizontal="center" vertical="center"/>
    </xf>
    <xf numFmtId="0" fontId="4" fillId="0" borderId="38" xfId="1" applyFont="1" applyBorder="1" applyAlignment="1">
      <alignment horizontal="center" vertical="center" wrapText="1"/>
    </xf>
    <xf numFmtId="0" fontId="4" fillId="0" borderId="39" xfId="1" applyFont="1" applyBorder="1" applyAlignment="1">
      <alignment horizontal="center" vertical="center" wrapText="1"/>
    </xf>
    <xf numFmtId="0" fontId="4" fillId="0" borderId="40" xfId="1" applyFont="1" applyBorder="1" applyAlignment="1">
      <alignment horizontal="center" vertical="center" wrapText="1"/>
    </xf>
    <xf numFmtId="0" fontId="6" fillId="0" borderId="45" xfId="1" applyFont="1" applyBorder="1" applyAlignment="1">
      <alignment horizontal="left" vertical="center"/>
    </xf>
    <xf numFmtId="0" fontId="6" fillId="0" borderId="45" xfId="1" applyFont="1" applyBorder="1" applyAlignment="1">
      <alignment horizontal="center" vertical="center"/>
    </xf>
    <xf numFmtId="0" fontId="4" fillId="0" borderId="46" xfId="1" applyFont="1" applyBorder="1" applyAlignment="1">
      <alignment horizontal="left" vertical="center" wrapText="1"/>
    </xf>
    <xf numFmtId="0" fontId="4" fillId="0" borderId="47" xfId="1" applyFont="1" applyBorder="1" applyAlignment="1">
      <alignment horizontal="left" vertical="center" wrapText="1"/>
    </xf>
    <xf numFmtId="0" fontId="4" fillId="0" borderId="23" xfId="1" applyFont="1" applyBorder="1" applyAlignment="1">
      <alignment horizontal="center" vertical="center"/>
    </xf>
    <xf numFmtId="0" fontId="4" fillId="0" borderId="24" xfId="1" applyFont="1" applyBorder="1" applyAlignment="1">
      <alignment horizontal="center" vertical="center"/>
    </xf>
    <xf numFmtId="0" fontId="4" fillId="0" borderId="25" xfId="1" applyFont="1" applyBorder="1" applyAlignment="1">
      <alignment horizontal="center" vertical="center"/>
    </xf>
    <xf numFmtId="0" fontId="4" fillId="0" borderId="23" xfId="1" applyFont="1" applyBorder="1" applyAlignment="1">
      <alignment horizontal="center" vertical="center" wrapText="1"/>
    </xf>
    <xf numFmtId="0" fontId="4" fillId="0" borderId="24" xfId="1" applyFont="1" applyBorder="1" applyAlignment="1">
      <alignment horizontal="center" vertical="center" wrapText="1"/>
    </xf>
    <xf numFmtId="0" fontId="4" fillId="0" borderId="25" xfId="1" applyFont="1" applyBorder="1" applyAlignment="1">
      <alignment horizontal="center" vertical="center" wrapText="1"/>
    </xf>
    <xf numFmtId="0" fontId="6" fillId="0" borderId="19" xfId="1" applyFont="1" applyBorder="1" applyAlignment="1">
      <alignment horizontal="center" vertical="center"/>
    </xf>
    <xf numFmtId="0" fontId="6" fillId="0" borderId="27" xfId="1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7" fillId="0" borderId="38" xfId="0" applyFont="1" applyBorder="1" applyAlignment="1">
      <alignment horizontal="center" vertical="center"/>
    </xf>
    <xf numFmtId="0" fontId="6" fillId="2" borderId="38" xfId="0" applyFont="1" applyFill="1" applyBorder="1" applyAlignment="1">
      <alignment horizontal="right" vertical="center"/>
    </xf>
    <xf numFmtId="0" fontId="6" fillId="2" borderId="40" xfId="0" applyFont="1" applyFill="1" applyBorder="1" applyAlignment="1">
      <alignment horizontal="right" vertical="center"/>
    </xf>
    <xf numFmtId="0" fontId="6" fillId="2" borderId="33" xfId="0" applyFont="1" applyFill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51" xfId="0" applyFont="1" applyBorder="1" applyAlignment="1">
      <alignment horizontal="center" vertical="center"/>
    </xf>
    <xf numFmtId="0" fontId="6" fillId="0" borderId="51" xfId="0" applyFont="1" applyBorder="1" applyAlignment="1">
      <alignment horizontal="center" vertical="center"/>
    </xf>
    <xf numFmtId="0" fontId="7" fillId="0" borderId="48" xfId="0" applyFont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4" fillId="0" borderId="35" xfId="0" applyFont="1" applyBorder="1" applyAlignment="1">
      <alignment horizontal="left" vertical="center"/>
    </xf>
    <xf numFmtId="0" fontId="4" fillId="0" borderId="52" xfId="0" applyFont="1" applyBorder="1" applyAlignment="1">
      <alignment horizontal="left" vertical="center" wrapText="1"/>
    </xf>
    <xf numFmtId="0" fontId="4" fillId="0" borderId="53" xfId="0" applyFont="1" applyBorder="1" applyAlignment="1">
      <alignment horizontal="left" vertical="center" wrapText="1"/>
    </xf>
    <xf numFmtId="0" fontId="4" fillId="0" borderId="54" xfId="0" applyFont="1" applyBorder="1" applyAlignment="1">
      <alignment horizontal="right" vertical="center"/>
    </xf>
    <xf numFmtId="0" fontId="4" fillId="0" borderId="55" xfId="0" applyFont="1" applyBorder="1" applyAlignment="1">
      <alignment horizontal="right" vertical="center"/>
    </xf>
    <xf numFmtId="0" fontId="4" fillId="0" borderId="53" xfId="0" applyFont="1" applyBorder="1" applyAlignment="1">
      <alignment horizontal="center" vertical="center"/>
    </xf>
    <xf numFmtId="0" fontId="4" fillId="0" borderId="56" xfId="0" applyFont="1" applyBorder="1" applyAlignment="1">
      <alignment horizontal="center" vertical="center"/>
    </xf>
    <xf numFmtId="0" fontId="4" fillId="0" borderId="53" xfId="0" applyFont="1" applyBorder="1" applyAlignment="1">
      <alignment horizontal="center" vertical="center" wrapText="1"/>
    </xf>
    <xf numFmtId="0" fontId="4" fillId="0" borderId="39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26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4" fillId="0" borderId="26" xfId="0" applyFont="1" applyBorder="1" applyAlignment="1">
      <alignment horizontal="center" vertical="center"/>
    </xf>
    <xf numFmtId="0" fontId="6" fillId="0" borderId="31" xfId="0" applyFont="1" applyBorder="1" applyAlignment="1">
      <alignment vertical="center"/>
    </xf>
    <xf numFmtId="0" fontId="6" fillId="0" borderId="3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6" fillId="0" borderId="44" xfId="0" applyFont="1" applyBorder="1" applyAlignment="1">
      <alignment vertical="center"/>
    </xf>
    <xf numFmtId="0" fontId="6" fillId="0" borderId="44" xfId="0" applyFont="1" applyBorder="1" applyAlignment="1">
      <alignment horizontal="center" vertical="center"/>
    </xf>
    <xf numFmtId="0" fontId="4" fillId="0" borderId="33" xfId="0" applyFont="1" applyBorder="1" applyAlignment="1">
      <alignment vertical="center"/>
    </xf>
    <xf numFmtId="0" fontId="4" fillId="0" borderId="40" xfId="0" applyFont="1" applyBorder="1" applyAlignment="1">
      <alignment vertical="center"/>
    </xf>
    <xf numFmtId="0" fontId="4" fillId="0" borderId="38" xfId="0" applyFont="1" applyBorder="1" applyAlignment="1">
      <alignment vertical="center"/>
    </xf>
    <xf numFmtId="0" fontId="6" fillId="0" borderId="47" xfId="0" applyFont="1" applyBorder="1" applyAlignment="1">
      <alignment horizontal="left" vertical="center" wrapText="1"/>
    </xf>
    <xf numFmtId="0" fontId="6" fillId="0" borderId="47" xfId="0" applyFont="1" applyBorder="1" applyAlignment="1">
      <alignment horizontal="center" vertical="center" wrapText="1"/>
    </xf>
    <xf numFmtId="0" fontId="6" fillId="0" borderId="57" xfId="0" applyFont="1" applyBorder="1" applyAlignment="1">
      <alignment horizontal="center" vertical="center"/>
    </xf>
    <xf numFmtId="0" fontId="6" fillId="0" borderId="53" xfId="0" applyFont="1" applyBorder="1" applyAlignment="1">
      <alignment horizontal="center" vertical="center"/>
    </xf>
    <xf numFmtId="0" fontId="6" fillId="0" borderId="56" xfId="0" applyFont="1" applyBorder="1" applyAlignment="1">
      <alignment horizontal="center" vertical="center"/>
    </xf>
    <xf numFmtId="0" fontId="6" fillId="0" borderId="58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 wrapText="1"/>
    </xf>
    <xf numFmtId="0" fontId="6" fillId="0" borderId="46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4" fillId="0" borderId="0" xfId="0" applyFont="1" applyAlignment="1">
      <alignment horizontal="center"/>
    </xf>
    <xf numFmtId="0" fontId="13" fillId="0" borderId="40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6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26" xfId="0" applyFont="1" applyBorder="1" applyAlignment="1">
      <alignment vertical="center"/>
    </xf>
    <xf numFmtId="0" fontId="8" fillId="0" borderId="27" xfId="0" applyFont="1" applyBorder="1" applyAlignment="1">
      <alignment horizontal="center" vertical="center"/>
    </xf>
    <xf numFmtId="0" fontId="6" fillId="0" borderId="34" xfId="0" applyFont="1" applyBorder="1" applyAlignment="1">
      <alignment vertical="center"/>
    </xf>
    <xf numFmtId="0" fontId="6" fillId="0" borderId="29" xfId="0" applyFont="1" applyBorder="1" applyAlignment="1">
      <alignment vertical="center"/>
    </xf>
    <xf numFmtId="0" fontId="6" fillId="0" borderId="59" xfId="0" applyFont="1" applyBorder="1" applyAlignment="1">
      <alignment vertical="center"/>
    </xf>
    <xf numFmtId="0" fontId="6" fillId="0" borderId="48" xfId="0" applyFont="1" applyBorder="1" applyAlignment="1">
      <alignment vertical="center"/>
    </xf>
    <xf numFmtId="0" fontId="6" fillId="0" borderId="60" xfId="0" applyFont="1" applyBorder="1" applyAlignment="1">
      <alignment vertical="center"/>
    </xf>
  </cellXfs>
  <cellStyles count="2">
    <cellStyle name="Normál" xfId="0" builtinId="0"/>
    <cellStyle name="Normá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70"/>
  <sheetViews>
    <sheetView tabSelected="1" showWhiteSpace="0" view="pageBreakPreview" zoomScale="115" zoomScaleNormal="90" zoomScaleSheetLayoutView="115" zoomScalePageLayoutView="90" workbookViewId="0">
      <pane xSplit="3" ySplit="5" topLeftCell="D6" activePane="bottomRight" state="frozen"/>
      <selection pane="topRight"/>
      <selection pane="bottomLeft"/>
      <selection pane="bottomRight" sqref="A1:AC1"/>
    </sheetView>
  </sheetViews>
  <sheetFormatPr defaultColWidth="9.140625" defaultRowHeight="11.25" x14ac:dyDescent="0.2"/>
  <cols>
    <col min="1" max="1" width="4.28515625" style="140" bestFit="1" customWidth="1"/>
    <col min="2" max="2" width="13.42578125" style="140" customWidth="1"/>
    <col min="3" max="3" width="45.42578125" style="1" bestFit="1" customWidth="1"/>
    <col min="4" max="4" width="27.28515625" style="1" customWidth="1"/>
    <col min="5" max="5" width="4.85546875" style="1" customWidth="1"/>
    <col min="6" max="6" width="5.42578125" style="1" customWidth="1"/>
    <col min="7" max="26" width="3.7109375" style="1" customWidth="1"/>
    <col min="27" max="27" width="21" style="1" hidden="1" customWidth="1"/>
    <col min="28" max="28" width="4.5703125" style="140" customWidth="1"/>
    <col min="29" max="29" width="12.7109375" style="140" bestFit="1" customWidth="1"/>
    <col min="30" max="30" width="5.5703125" style="1" customWidth="1"/>
    <col min="31" max="31" width="12.28515625" style="1" customWidth="1"/>
    <col min="32" max="32" width="10.42578125" style="1" customWidth="1"/>
    <col min="33" max="256" width="11.42578125" style="1" customWidth="1"/>
    <col min="257" max="16384" width="9.140625" style="1"/>
  </cols>
  <sheetData>
    <row r="1" spans="1:29" ht="33.6" customHeight="1" thickBot="1" x14ac:dyDescent="0.25">
      <c r="A1" s="157" t="s">
        <v>0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158"/>
      <c r="R1" s="158"/>
      <c r="S1" s="158"/>
      <c r="T1" s="158"/>
      <c r="U1" s="158"/>
      <c r="V1" s="158"/>
      <c r="W1" s="158"/>
      <c r="X1" s="158"/>
      <c r="Y1" s="158"/>
      <c r="Z1" s="158"/>
      <c r="AA1" s="158"/>
      <c r="AB1" s="158"/>
      <c r="AC1" s="158"/>
    </row>
    <row r="2" spans="1:29" ht="15" customHeight="1" thickBot="1" x14ac:dyDescent="0.25">
      <c r="A2" s="159"/>
      <c r="B2" s="160"/>
      <c r="C2" s="161"/>
      <c r="D2" s="162"/>
      <c r="E2" s="163"/>
      <c r="F2" s="164"/>
      <c r="G2" s="165" t="s">
        <v>1</v>
      </c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166"/>
      <c r="T2" s="166"/>
      <c r="U2" s="166"/>
      <c r="V2" s="166"/>
      <c r="W2" s="166"/>
      <c r="X2" s="166"/>
      <c r="Y2" s="166"/>
      <c r="Z2" s="167"/>
      <c r="AA2" s="168"/>
      <c r="AB2" s="143"/>
      <c r="AC2" s="145" t="s">
        <v>2</v>
      </c>
    </row>
    <row r="3" spans="1:29" ht="15" customHeight="1" thickBot="1" x14ac:dyDescent="0.25">
      <c r="A3" s="147"/>
      <c r="B3" s="149" t="s">
        <v>3</v>
      </c>
      <c r="C3" s="151" t="s">
        <v>4</v>
      </c>
      <c r="D3" s="151" t="s">
        <v>5</v>
      </c>
      <c r="E3" s="153" t="s">
        <v>6</v>
      </c>
      <c r="F3" s="155" t="s">
        <v>7</v>
      </c>
      <c r="G3" s="169" t="s">
        <v>8</v>
      </c>
      <c r="H3" s="170"/>
      <c r="I3" s="170"/>
      <c r="J3" s="170"/>
      <c r="K3" s="171"/>
      <c r="L3" s="169" t="s">
        <v>9</v>
      </c>
      <c r="M3" s="170"/>
      <c r="N3" s="170"/>
      <c r="O3" s="170"/>
      <c r="P3" s="171"/>
      <c r="Q3" s="172" t="s">
        <v>10</v>
      </c>
      <c r="R3" s="170"/>
      <c r="S3" s="170"/>
      <c r="T3" s="170"/>
      <c r="U3" s="171"/>
      <c r="V3" s="169" t="s">
        <v>11</v>
      </c>
      <c r="W3" s="170"/>
      <c r="X3" s="170"/>
      <c r="Y3" s="170"/>
      <c r="Z3" s="171"/>
      <c r="AA3" s="14"/>
      <c r="AB3" s="144"/>
      <c r="AC3" s="146"/>
    </row>
    <row r="4" spans="1:29" ht="15" customHeight="1" thickBot="1" x14ac:dyDescent="0.25">
      <c r="A4" s="148"/>
      <c r="B4" s="150"/>
      <c r="C4" s="152"/>
      <c r="D4" s="152"/>
      <c r="E4" s="154"/>
      <c r="F4" s="156"/>
      <c r="G4" s="2" t="s">
        <v>12</v>
      </c>
      <c r="H4" s="3" t="s">
        <v>13</v>
      </c>
      <c r="I4" s="3" t="s">
        <v>14</v>
      </c>
      <c r="J4" s="3" t="s">
        <v>15</v>
      </c>
      <c r="K4" s="4" t="s">
        <v>16</v>
      </c>
      <c r="L4" s="2" t="s">
        <v>12</v>
      </c>
      <c r="M4" s="3" t="s">
        <v>13</v>
      </c>
      <c r="N4" s="3" t="s">
        <v>14</v>
      </c>
      <c r="O4" s="3" t="s">
        <v>15</v>
      </c>
      <c r="P4" s="4" t="s">
        <v>16</v>
      </c>
      <c r="Q4" s="5" t="s">
        <v>12</v>
      </c>
      <c r="R4" s="3" t="s">
        <v>13</v>
      </c>
      <c r="S4" s="3" t="s">
        <v>14</v>
      </c>
      <c r="T4" s="3" t="s">
        <v>15</v>
      </c>
      <c r="U4" s="4" t="s">
        <v>16</v>
      </c>
      <c r="V4" s="2" t="s">
        <v>12</v>
      </c>
      <c r="W4" s="3" t="s">
        <v>13</v>
      </c>
      <c r="X4" s="3" t="s">
        <v>14</v>
      </c>
      <c r="Y4" s="3" t="s">
        <v>15</v>
      </c>
      <c r="Z4" s="4" t="s">
        <v>16</v>
      </c>
      <c r="AA4" s="173"/>
      <c r="AB4" s="142"/>
      <c r="AC4" s="174" t="s">
        <v>3</v>
      </c>
    </row>
    <row r="5" spans="1:29" s="14" customFormat="1" ht="15" customHeight="1" x14ac:dyDescent="0.2">
      <c r="A5" s="6"/>
      <c r="B5" s="7"/>
      <c r="C5" s="8" t="s">
        <v>17</v>
      </c>
      <c r="D5" s="9"/>
      <c r="E5" s="10">
        <f>SUM(E6:E12)</f>
        <v>11.5</v>
      </c>
      <c r="F5" s="11">
        <f>SUM(F6:F12)</f>
        <v>25</v>
      </c>
      <c r="G5" s="12">
        <f>SUM(G6:G12)</f>
        <v>3.5</v>
      </c>
      <c r="H5" s="12">
        <f>SUM(H6:H12)</f>
        <v>0.5</v>
      </c>
      <c r="I5" s="12">
        <f>SUM(I6:I12)</f>
        <v>3</v>
      </c>
      <c r="J5" s="12"/>
      <c r="K5" s="13">
        <f>SUM(K6:K12)</f>
        <v>15</v>
      </c>
      <c r="L5" s="12">
        <f>SUM(L6:L12)</f>
        <v>2.5</v>
      </c>
      <c r="M5" s="12">
        <f>SUM(M6:M12)</f>
        <v>1</v>
      </c>
      <c r="N5" s="12">
        <f>SUM(N6:N12)</f>
        <v>1</v>
      </c>
      <c r="O5" s="12"/>
      <c r="P5" s="13">
        <f>SUM(P6:P12)</f>
        <v>10</v>
      </c>
      <c r="Q5" s="12">
        <f>SUM(Q6:Q12)</f>
        <v>0</v>
      </c>
      <c r="R5" s="12">
        <f>SUM(R6:R12)</f>
        <v>0</v>
      </c>
      <c r="S5" s="12">
        <f>SUM(S6:S12)</f>
        <v>0</v>
      </c>
      <c r="T5" s="12"/>
      <c r="U5" s="13">
        <f>SUM(U6:U12)</f>
        <v>0</v>
      </c>
      <c r="V5" s="12">
        <f>SUM(V6:V12)</f>
        <v>0</v>
      </c>
      <c r="W5" s="12">
        <f>SUM(W6:W12)</f>
        <v>0</v>
      </c>
      <c r="X5" s="12">
        <f>SUM(X6:X12)</f>
        <v>0</v>
      </c>
      <c r="Y5" s="12"/>
      <c r="Z5" s="12">
        <f>SUM(Z6:Z12)</f>
        <v>0</v>
      </c>
      <c r="AB5" s="15"/>
      <c r="AC5" s="16"/>
    </row>
    <row r="6" spans="1:29" s="14" customFormat="1" ht="15" customHeight="1" x14ac:dyDescent="0.2">
      <c r="A6" s="17">
        <v>1</v>
      </c>
      <c r="B6" s="175" t="s">
        <v>18</v>
      </c>
      <c r="C6" s="19" t="s">
        <v>19</v>
      </c>
      <c r="D6" s="20" t="s">
        <v>20</v>
      </c>
      <c r="E6" s="21">
        <f t="shared" ref="E6:E12" si="0">SUM(G6:I6)+SUM(L6:N6)+SUM(Q6:S6)+SUM(V6:X6)</f>
        <v>2.5</v>
      </c>
      <c r="F6" s="22">
        <f t="shared" ref="F6:F12" si="1">K6+P6+U6+Z6</f>
        <v>5</v>
      </c>
      <c r="G6" s="23">
        <v>1.5</v>
      </c>
      <c r="H6" s="24">
        <v>0</v>
      </c>
      <c r="I6" s="24">
        <v>1</v>
      </c>
      <c r="J6" s="24" t="s">
        <v>21</v>
      </c>
      <c r="K6" s="25">
        <v>5</v>
      </c>
      <c r="L6" s="23"/>
      <c r="M6" s="24"/>
      <c r="N6" s="24"/>
      <c r="O6" s="24"/>
      <c r="P6" s="25"/>
      <c r="Q6" s="26"/>
      <c r="R6" s="27"/>
      <c r="S6" s="27"/>
      <c r="T6" s="27"/>
      <c r="U6" s="28"/>
      <c r="V6" s="29"/>
      <c r="W6" s="27"/>
      <c r="X6" s="27"/>
      <c r="Y6" s="27"/>
      <c r="Z6" s="28"/>
      <c r="AB6" s="30"/>
      <c r="AC6" s="141"/>
    </row>
    <row r="7" spans="1:29" s="14" customFormat="1" ht="15" customHeight="1" x14ac:dyDescent="0.2">
      <c r="A7" s="17">
        <v>2</v>
      </c>
      <c r="B7" s="176" t="s">
        <v>22</v>
      </c>
      <c r="C7" s="19" t="s">
        <v>23</v>
      </c>
      <c r="D7" s="20" t="s">
        <v>24</v>
      </c>
      <c r="E7" s="21">
        <f t="shared" si="0"/>
        <v>2</v>
      </c>
      <c r="F7" s="22">
        <f t="shared" si="1"/>
        <v>4</v>
      </c>
      <c r="G7" s="32">
        <v>1</v>
      </c>
      <c r="H7" s="33">
        <v>0</v>
      </c>
      <c r="I7" s="33">
        <v>1</v>
      </c>
      <c r="J7" s="33" t="s">
        <v>21</v>
      </c>
      <c r="K7" s="34">
        <v>4</v>
      </c>
      <c r="L7" s="27"/>
      <c r="M7" s="27"/>
      <c r="N7" s="27"/>
      <c r="O7" s="27"/>
      <c r="P7" s="28"/>
      <c r="Q7" s="35"/>
      <c r="R7" s="24"/>
      <c r="S7" s="24"/>
      <c r="T7" s="24"/>
      <c r="U7" s="25"/>
      <c r="V7" s="36"/>
      <c r="W7" s="37"/>
      <c r="X7" s="37"/>
      <c r="Y7" s="37"/>
      <c r="Z7" s="38"/>
      <c r="AB7" s="39"/>
      <c r="AC7" s="31"/>
    </row>
    <row r="8" spans="1:29" s="14" customFormat="1" ht="15" customHeight="1" x14ac:dyDescent="0.2">
      <c r="A8" s="17">
        <v>3</v>
      </c>
      <c r="B8" s="176" t="s">
        <v>25</v>
      </c>
      <c r="C8" s="19" t="s">
        <v>26</v>
      </c>
      <c r="D8" s="20" t="s">
        <v>27</v>
      </c>
      <c r="E8" s="21">
        <f t="shared" si="0"/>
        <v>2</v>
      </c>
      <c r="F8" s="22">
        <f t="shared" si="1"/>
        <v>5</v>
      </c>
      <c r="G8" s="29">
        <v>1</v>
      </c>
      <c r="H8" s="27">
        <v>0</v>
      </c>
      <c r="I8" s="27">
        <v>1</v>
      </c>
      <c r="J8" s="27" t="s">
        <v>28</v>
      </c>
      <c r="K8" s="28">
        <v>5</v>
      </c>
      <c r="L8" s="26"/>
      <c r="M8" s="27"/>
      <c r="N8" s="27"/>
      <c r="O8" s="27"/>
      <c r="P8" s="28"/>
      <c r="Q8" s="26"/>
      <c r="R8" s="27"/>
      <c r="S8" s="27"/>
      <c r="T8" s="27"/>
      <c r="U8" s="28"/>
      <c r="V8" s="29"/>
      <c r="W8" s="27"/>
      <c r="X8" s="27"/>
      <c r="Y8" s="27"/>
      <c r="Z8" s="28"/>
      <c r="AB8" s="39"/>
      <c r="AC8" s="40"/>
    </row>
    <row r="9" spans="1:29" s="14" customFormat="1" ht="15" customHeight="1" x14ac:dyDescent="0.2">
      <c r="A9" s="41">
        <v>4</v>
      </c>
      <c r="B9" s="176" t="s">
        <v>29</v>
      </c>
      <c r="C9" s="42" t="s">
        <v>30</v>
      </c>
      <c r="D9" s="43" t="s">
        <v>31</v>
      </c>
      <c r="E9" s="21">
        <f t="shared" si="0"/>
        <v>2</v>
      </c>
      <c r="F9" s="22">
        <f t="shared" si="1"/>
        <v>4</v>
      </c>
      <c r="G9" s="44"/>
      <c r="H9" s="45"/>
      <c r="I9" s="45"/>
      <c r="J9" s="45"/>
      <c r="K9" s="46"/>
      <c r="L9" s="44">
        <v>1.5</v>
      </c>
      <c r="M9" s="45">
        <v>0.5</v>
      </c>
      <c r="N9" s="45">
        <v>0</v>
      </c>
      <c r="O9" s="45" t="s">
        <v>21</v>
      </c>
      <c r="P9" s="46">
        <v>4</v>
      </c>
      <c r="Q9" s="41"/>
      <c r="R9" s="47"/>
      <c r="S9" s="47"/>
      <c r="T9" s="47"/>
      <c r="U9" s="48"/>
      <c r="V9" s="49"/>
      <c r="W9" s="47"/>
      <c r="X9" s="47"/>
      <c r="Y9" s="47"/>
      <c r="Z9" s="48"/>
      <c r="AB9" s="30"/>
      <c r="AC9" s="31"/>
    </row>
    <row r="10" spans="1:29" s="14" customFormat="1" ht="15" customHeight="1" x14ac:dyDescent="0.2">
      <c r="A10" s="17">
        <v>5</v>
      </c>
      <c r="B10" s="176" t="s">
        <v>32</v>
      </c>
      <c r="C10" s="19" t="s">
        <v>33</v>
      </c>
      <c r="D10" s="20" t="s">
        <v>34</v>
      </c>
      <c r="E10" s="21">
        <f t="shared" si="0"/>
        <v>2</v>
      </c>
      <c r="F10" s="22">
        <f t="shared" si="1"/>
        <v>5</v>
      </c>
      <c r="G10" s="23"/>
      <c r="H10" s="24"/>
      <c r="I10" s="24"/>
      <c r="J10" s="24"/>
      <c r="K10" s="25"/>
      <c r="L10" s="23">
        <v>1</v>
      </c>
      <c r="M10" s="24">
        <v>0</v>
      </c>
      <c r="N10" s="24">
        <v>1</v>
      </c>
      <c r="O10" s="24" t="s">
        <v>21</v>
      </c>
      <c r="P10" s="25">
        <v>5</v>
      </c>
      <c r="Q10" s="26"/>
      <c r="R10" s="27"/>
      <c r="S10" s="27"/>
      <c r="T10" s="27"/>
      <c r="U10" s="28"/>
      <c r="V10" s="29"/>
      <c r="W10" s="27"/>
      <c r="X10" s="27"/>
      <c r="Y10" s="27"/>
      <c r="Z10" s="28"/>
      <c r="AB10" s="30"/>
      <c r="AC10" s="31"/>
    </row>
    <row r="11" spans="1:29" s="14" customFormat="1" ht="15" customHeight="1" x14ac:dyDescent="0.2">
      <c r="A11" s="41">
        <v>6</v>
      </c>
      <c r="B11" s="176" t="s">
        <v>132</v>
      </c>
      <c r="C11" s="19" t="s">
        <v>134</v>
      </c>
      <c r="D11" s="20" t="s">
        <v>35</v>
      </c>
      <c r="E11" s="21">
        <f t="shared" si="0"/>
        <v>0.5</v>
      </c>
      <c r="F11" s="22">
        <f t="shared" si="1"/>
        <v>1</v>
      </c>
      <c r="G11" s="23">
        <v>0</v>
      </c>
      <c r="H11" s="24">
        <v>0.5</v>
      </c>
      <c r="I11" s="24">
        <v>0</v>
      </c>
      <c r="J11" s="24" t="s">
        <v>36</v>
      </c>
      <c r="K11" s="25">
        <v>1</v>
      </c>
      <c r="L11" s="23"/>
      <c r="M11" s="24"/>
      <c r="N11" s="24"/>
      <c r="O11" s="24"/>
      <c r="P11" s="25"/>
      <c r="Q11" s="29"/>
      <c r="R11" s="27"/>
      <c r="S11" s="27"/>
      <c r="T11" s="27"/>
      <c r="U11" s="28"/>
      <c r="V11" s="29"/>
      <c r="W11" s="27"/>
      <c r="X11" s="27"/>
      <c r="Y11" s="27"/>
      <c r="Z11" s="28"/>
      <c r="AB11" s="30"/>
      <c r="AC11" s="31"/>
    </row>
    <row r="12" spans="1:29" s="14" customFormat="1" ht="15" customHeight="1" thickBot="1" x14ac:dyDescent="0.25">
      <c r="A12" s="17">
        <v>7</v>
      </c>
      <c r="B12" s="176" t="s">
        <v>133</v>
      </c>
      <c r="C12" s="19" t="s">
        <v>135</v>
      </c>
      <c r="D12" s="20" t="s">
        <v>35</v>
      </c>
      <c r="E12" s="21">
        <f t="shared" si="0"/>
        <v>0.5</v>
      </c>
      <c r="F12" s="22">
        <f t="shared" si="1"/>
        <v>1</v>
      </c>
      <c r="G12" s="23"/>
      <c r="H12" s="24"/>
      <c r="I12" s="24"/>
      <c r="J12" s="24"/>
      <c r="K12" s="25"/>
      <c r="L12" s="23">
        <v>0</v>
      </c>
      <c r="M12" s="24">
        <v>0.5</v>
      </c>
      <c r="N12" s="24">
        <v>0</v>
      </c>
      <c r="O12" s="24" t="s">
        <v>36</v>
      </c>
      <c r="P12" s="25">
        <v>1</v>
      </c>
      <c r="Q12" s="29"/>
      <c r="R12" s="27"/>
      <c r="S12" s="27"/>
      <c r="T12" s="27"/>
      <c r="U12" s="28"/>
      <c r="V12" s="29"/>
      <c r="W12" s="27"/>
      <c r="X12" s="27"/>
      <c r="Y12" s="27"/>
      <c r="Z12" s="28"/>
      <c r="AB12" s="30"/>
      <c r="AC12" s="31"/>
    </row>
    <row r="13" spans="1:29" s="14" customFormat="1" ht="15" customHeight="1" x14ac:dyDescent="0.2">
      <c r="A13" s="17"/>
      <c r="B13" s="176" t="s">
        <v>37</v>
      </c>
      <c r="C13" s="50" t="s">
        <v>38</v>
      </c>
      <c r="D13" s="51"/>
      <c r="E13" s="52">
        <f>SUM(E14:E15)</f>
        <v>4</v>
      </c>
      <c r="F13" s="11">
        <f>SUM(F14:F15)</f>
        <v>10</v>
      </c>
      <c r="G13" s="54">
        <f>SUM(G14:G15)</f>
        <v>1</v>
      </c>
      <c r="H13" s="55">
        <f>SUM(H14:H15)</f>
        <v>1</v>
      </c>
      <c r="I13" s="55">
        <f>SUM(I14:I15)</f>
        <v>0</v>
      </c>
      <c r="J13" s="55"/>
      <c r="K13" s="56">
        <f>SUM(K14:K15)</f>
        <v>5</v>
      </c>
      <c r="L13" s="54">
        <f>SUM(L14:L15)</f>
        <v>0</v>
      </c>
      <c r="M13" s="55">
        <f>SUM(M14:M15)</f>
        <v>0</v>
      </c>
      <c r="N13" s="55">
        <f>SUM(N14:N15)</f>
        <v>0</v>
      </c>
      <c r="O13" s="55"/>
      <c r="P13" s="56">
        <f>SUM(P14:P15)</f>
        <v>0</v>
      </c>
      <c r="Q13" s="54">
        <f>SUM(Q14:Q15)</f>
        <v>1</v>
      </c>
      <c r="R13" s="55">
        <f>SUM(R14:R15)</f>
        <v>1</v>
      </c>
      <c r="S13" s="55">
        <f>SUM(S14:S15)</f>
        <v>0</v>
      </c>
      <c r="T13" s="55"/>
      <c r="U13" s="56">
        <f>SUM(U14:U15)</f>
        <v>5</v>
      </c>
      <c r="V13" s="54">
        <f>SUM(V14:V15)</f>
        <v>0</v>
      </c>
      <c r="W13" s="55">
        <f>SUM(W14:W15)</f>
        <v>0</v>
      </c>
      <c r="X13" s="55">
        <f>SUM(X14:X15)</f>
        <v>0</v>
      </c>
      <c r="Y13" s="55"/>
      <c r="Z13" s="56">
        <f>SUM(Z14:Z15)</f>
        <v>0</v>
      </c>
      <c r="AB13" s="57"/>
      <c r="AC13" s="58"/>
    </row>
    <row r="14" spans="1:29" s="14" customFormat="1" ht="15" customHeight="1" x14ac:dyDescent="0.2">
      <c r="A14" s="17">
        <v>8</v>
      </c>
      <c r="B14" s="176" t="s">
        <v>39</v>
      </c>
      <c r="C14" s="19" t="s">
        <v>40</v>
      </c>
      <c r="D14" s="20" t="s">
        <v>41</v>
      </c>
      <c r="E14" s="21">
        <f>SUM(G14:I14)+SUM(L14:N14)+SUM(Q14:S14)+SUM(V14:X14)</f>
        <v>2</v>
      </c>
      <c r="F14" s="22">
        <f>K14+P14+U14+Z14</f>
        <v>5</v>
      </c>
      <c r="G14" s="29">
        <v>1</v>
      </c>
      <c r="H14" s="27">
        <v>1</v>
      </c>
      <c r="I14" s="27">
        <v>0</v>
      </c>
      <c r="J14" s="27" t="s">
        <v>28</v>
      </c>
      <c r="K14" s="28">
        <v>5</v>
      </c>
      <c r="L14" s="23"/>
      <c r="M14" s="24"/>
      <c r="N14" s="24"/>
      <c r="O14" s="24"/>
      <c r="P14" s="25"/>
      <c r="Q14" s="26"/>
      <c r="R14" s="27"/>
      <c r="S14" s="27"/>
      <c r="T14" s="27"/>
      <c r="U14" s="28"/>
      <c r="V14" s="23"/>
      <c r="W14" s="24"/>
      <c r="X14" s="24"/>
      <c r="Y14" s="24"/>
      <c r="Z14" s="24"/>
      <c r="AB14" s="30"/>
      <c r="AC14" s="59"/>
    </row>
    <row r="15" spans="1:29" s="14" customFormat="1" ht="15" customHeight="1" x14ac:dyDescent="0.2">
      <c r="A15" s="17">
        <v>9</v>
      </c>
      <c r="B15" s="176" t="s">
        <v>42</v>
      </c>
      <c r="C15" s="19" t="s">
        <v>43</v>
      </c>
      <c r="D15" s="20" t="s">
        <v>44</v>
      </c>
      <c r="E15" s="21">
        <f>SUM(G15:I15)+SUM(L15:N15)+SUM(Q15:S15)+SUM(V15:X15)</f>
        <v>2</v>
      </c>
      <c r="F15" s="22">
        <f>K15+P15+U15+Z15</f>
        <v>5</v>
      </c>
      <c r="G15" s="23"/>
      <c r="H15" s="24"/>
      <c r="I15" s="24"/>
      <c r="J15" s="24"/>
      <c r="K15" s="25"/>
      <c r="L15" s="29"/>
      <c r="M15" s="27"/>
      <c r="N15" s="27"/>
      <c r="O15" s="27"/>
      <c r="P15" s="28"/>
      <c r="Q15" s="35">
        <v>1</v>
      </c>
      <c r="R15" s="24">
        <v>1</v>
      </c>
      <c r="S15" s="24">
        <v>0</v>
      </c>
      <c r="T15" s="24" t="s">
        <v>28</v>
      </c>
      <c r="U15" s="25">
        <v>5</v>
      </c>
      <c r="V15" s="29"/>
      <c r="W15" s="27"/>
      <c r="X15" s="27"/>
      <c r="Y15" s="27"/>
      <c r="Z15" s="28"/>
      <c r="AB15" s="30"/>
      <c r="AC15" s="31"/>
    </row>
    <row r="16" spans="1:29" s="14" customFormat="1" ht="15" customHeight="1" x14ac:dyDescent="0.2">
      <c r="A16" s="17"/>
      <c r="B16" s="176" t="s">
        <v>37</v>
      </c>
      <c r="C16" s="60" t="s">
        <v>45</v>
      </c>
      <c r="D16" s="61"/>
      <c r="E16" s="62">
        <f>SUM(E17:E21)</f>
        <v>10.5</v>
      </c>
      <c r="F16" s="53">
        <f>SUM(F17:F21)</f>
        <v>23</v>
      </c>
      <c r="G16" s="54">
        <f>SUM(G17:G21)</f>
        <v>1</v>
      </c>
      <c r="H16" s="54">
        <f>SUM(H17:H21)</f>
        <v>0</v>
      </c>
      <c r="I16" s="54">
        <f>SUM(I17:I21)</f>
        <v>1.5</v>
      </c>
      <c r="J16" s="54"/>
      <c r="K16" s="56">
        <f>SUM(K17:K21)</f>
        <v>5</v>
      </c>
      <c r="L16" s="54">
        <f>SUM(L17:L21)</f>
        <v>2</v>
      </c>
      <c r="M16" s="54">
        <f>SUM(M17:M21)</f>
        <v>0</v>
      </c>
      <c r="N16" s="54">
        <f>SUM(N17:N21)</f>
        <v>2</v>
      </c>
      <c r="O16" s="54"/>
      <c r="P16" s="56">
        <f>SUM(P17:P21)</f>
        <v>9</v>
      </c>
      <c r="Q16" s="54">
        <f>SUM(Q17:Q21)</f>
        <v>1</v>
      </c>
      <c r="R16" s="54">
        <f>SUM(R17:R21)</f>
        <v>0</v>
      </c>
      <c r="S16" s="54">
        <f>SUM(S17:S21)</f>
        <v>1</v>
      </c>
      <c r="T16" s="54"/>
      <c r="U16" s="56">
        <f>SUM(U17:U21)</f>
        <v>5</v>
      </c>
      <c r="V16" s="54">
        <f>SUM(V17:V21)</f>
        <v>1</v>
      </c>
      <c r="W16" s="54">
        <f>SUM(W17:W21)</f>
        <v>0</v>
      </c>
      <c r="X16" s="54">
        <f>SUM(X17:X21)</f>
        <v>1</v>
      </c>
      <c r="Y16" s="54"/>
      <c r="Z16" s="54">
        <f>SUM(Z17:Z21)</f>
        <v>4</v>
      </c>
      <c r="AB16" s="57"/>
      <c r="AC16" s="58"/>
    </row>
    <row r="17" spans="1:29" s="14" customFormat="1" ht="15" customHeight="1" x14ac:dyDescent="0.2">
      <c r="A17" s="17">
        <v>10</v>
      </c>
      <c r="B17" s="176" t="s">
        <v>46</v>
      </c>
      <c r="C17" s="19" t="s">
        <v>47</v>
      </c>
      <c r="D17" s="20" t="s">
        <v>48</v>
      </c>
      <c r="E17" s="21">
        <f>SUM(G17:I17)+SUM(L17:N17)+SUM(Q17:S17)+SUM(V17:X17)</f>
        <v>2.5</v>
      </c>
      <c r="F17" s="22">
        <f>K17+P17+U17+Z17</f>
        <v>5</v>
      </c>
      <c r="G17" s="32">
        <v>1</v>
      </c>
      <c r="H17" s="33">
        <v>0</v>
      </c>
      <c r="I17" s="33">
        <v>1.5</v>
      </c>
      <c r="J17" s="33" t="s">
        <v>21</v>
      </c>
      <c r="K17" s="34">
        <v>5</v>
      </c>
      <c r="L17" s="27"/>
      <c r="M17" s="27"/>
      <c r="N17" s="27"/>
      <c r="O17" s="27"/>
      <c r="P17" s="28"/>
      <c r="Q17" s="35"/>
      <c r="R17" s="24"/>
      <c r="S17" s="24"/>
      <c r="T17" s="24"/>
      <c r="U17" s="25"/>
      <c r="V17" s="36"/>
      <c r="W17" s="37"/>
      <c r="X17" s="37"/>
      <c r="Y17" s="37"/>
      <c r="Z17" s="38"/>
      <c r="AB17" s="39"/>
      <c r="AC17" s="31"/>
    </row>
    <row r="18" spans="1:29" s="14" customFormat="1" ht="15" customHeight="1" x14ac:dyDescent="0.2">
      <c r="A18" s="17">
        <v>11</v>
      </c>
      <c r="B18" s="176" t="s">
        <v>49</v>
      </c>
      <c r="C18" s="19" t="s">
        <v>50</v>
      </c>
      <c r="D18" s="20" t="s">
        <v>51</v>
      </c>
      <c r="E18" s="21">
        <f>SUM(G18:I18)+SUM(L18:N18)+SUM(Q18:S18)+SUM(V18:X18)</f>
        <v>2</v>
      </c>
      <c r="F18" s="22">
        <f>K18+P18+U18+Z18</f>
        <v>5</v>
      </c>
      <c r="G18" s="32"/>
      <c r="H18" s="33"/>
      <c r="I18" s="33"/>
      <c r="J18" s="33"/>
      <c r="K18" s="34"/>
      <c r="L18" s="32">
        <v>1</v>
      </c>
      <c r="M18" s="33">
        <v>0</v>
      </c>
      <c r="N18" s="33">
        <v>1</v>
      </c>
      <c r="O18" s="33" t="s">
        <v>21</v>
      </c>
      <c r="P18" s="34">
        <v>5</v>
      </c>
      <c r="Q18" s="32"/>
      <c r="R18" s="33"/>
      <c r="S18" s="33"/>
      <c r="T18" s="33"/>
      <c r="U18" s="34"/>
      <c r="V18" s="32"/>
      <c r="W18" s="33"/>
      <c r="X18" s="33"/>
      <c r="Y18" s="33"/>
      <c r="Z18" s="34"/>
      <c r="AB18" s="39"/>
      <c r="AC18" s="31"/>
    </row>
    <row r="19" spans="1:29" s="14" customFormat="1" ht="15" customHeight="1" x14ac:dyDescent="0.2">
      <c r="A19" s="17">
        <v>12</v>
      </c>
      <c r="B19" s="176" t="s">
        <v>52</v>
      </c>
      <c r="C19" s="19" t="s">
        <v>53</v>
      </c>
      <c r="D19" s="20" t="s">
        <v>136</v>
      </c>
      <c r="E19" s="21">
        <f>SUM(G19:I19)+SUM(L19:N19)+SUM(Q19:S19)+SUM(V19:X19)</f>
        <v>2</v>
      </c>
      <c r="F19" s="22">
        <f>K19+P19+U19+Z19</f>
        <v>5</v>
      </c>
      <c r="G19" s="29"/>
      <c r="H19" s="27"/>
      <c r="I19" s="27"/>
      <c r="J19" s="27"/>
      <c r="K19" s="28"/>
      <c r="L19" s="23"/>
      <c r="M19" s="24"/>
      <c r="N19" s="24"/>
      <c r="O19" s="24"/>
      <c r="P19" s="25"/>
      <c r="Q19" s="23">
        <v>1</v>
      </c>
      <c r="R19" s="24">
        <v>0</v>
      </c>
      <c r="S19" s="24">
        <v>1</v>
      </c>
      <c r="T19" s="24" t="s">
        <v>28</v>
      </c>
      <c r="U19" s="25">
        <v>5</v>
      </c>
      <c r="V19" s="23"/>
      <c r="W19" s="24"/>
      <c r="X19" s="24"/>
      <c r="Y19" s="24"/>
      <c r="Z19" s="25"/>
      <c r="AB19" s="39"/>
      <c r="AC19" s="40"/>
    </row>
    <row r="20" spans="1:29" s="14" customFormat="1" ht="15" customHeight="1" x14ac:dyDescent="0.2">
      <c r="A20" s="17">
        <v>13</v>
      </c>
      <c r="B20" s="176" t="s">
        <v>54</v>
      </c>
      <c r="C20" s="19" t="s">
        <v>55</v>
      </c>
      <c r="D20" s="20" t="s">
        <v>136</v>
      </c>
      <c r="E20" s="21">
        <f>SUM(G20:I20)+SUM(L20:N20)+SUM(Q20:S20)+SUM(V20:X20)</f>
        <v>2</v>
      </c>
      <c r="F20" s="22">
        <f>K20+P20+U20+Z20</f>
        <v>4</v>
      </c>
      <c r="G20" s="29"/>
      <c r="H20" s="27"/>
      <c r="I20" s="27"/>
      <c r="J20" s="27"/>
      <c r="K20" s="28"/>
      <c r="L20" s="29"/>
      <c r="M20" s="27"/>
      <c r="N20" s="27"/>
      <c r="O20" s="27"/>
      <c r="P20" s="28"/>
      <c r="Q20" s="29"/>
      <c r="R20" s="27"/>
      <c r="S20" s="27"/>
      <c r="T20" s="27"/>
      <c r="U20" s="28"/>
      <c r="V20" s="29">
        <v>1</v>
      </c>
      <c r="W20" s="27">
        <v>0</v>
      </c>
      <c r="X20" s="27">
        <v>1</v>
      </c>
      <c r="Y20" s="27" t="s">
        <v>28</v>
      </c>
      <c r="Z20" s="28">
        <v>4</v>
      </c>
      <c r="AB20" s="17"/>
      <c r="AC20" s="40"/>
    </row>
    <row r="21" spans="1:29" s="14" customFormat="1" ht="15" customHeight="1" x14ac:dyDescent="0.2">
      <c r="A21" s="17">
        <v>14</v>
      </c>
      <c r="B21" s="176" t="s">
        <v>56</v>
      </c>
      <c r="C21" s="19" t="s">
        <v>57</v>
      </c>
      <c r="D21" s="20" t="s">
        <v>58</v>
      </c>
      <c r="E21" s="21">
        <f>SUM(G21:I21)+SUM(L21:N21)+SUM(Q21:S21)+SUM(V21:X21)</f>
        <v>2</v>
      </c>
      <c r="F21" s="22">
        <f>K21+P21+U21+Z21</f>
        <v>4</v>
      </c>
      <c r="G21" s="29"/>
      <c r="H21" s="27"/>
      <c r="I21" s="27"/>
      <c r="J21" s="27"/>
      <c r="K21" s="28"/>
      <c r="L21" s="23">
        <v>1</v>
      </c>
      <c r="M21" s="24">
        <v>0</v>
      </c>
      <c r="N21" s="24">
        <v>1</v>
      </c>
      <c r="O21" s="24" t="s">
        <v>28</v>
      </c>
      <c r="P21" s="28">
        <v>4</v>
      </c>
      <c r="Q21" s="23"/>
      <c r="R21" s="24"/>
      <c r="S21" s="24"/>
      <c r="T21" s="24"/>
      <c r="U21" s="28"/>
      <c r="V21" s="23"/>
      <c r="W21" s="24"/>
      <c r="X21" s="24"/>
      <c r="Y21" s="24"/>
      <c r="Z21" s="28"/>
      <c r="AB21" s="17"/>
      <c r="AC21" s="63"/>
    </row>
    <row r="22" spans="1:29" s="14" customFormat="1" ht="15" customHeight="1" x14ac:dyDescent="0.2">
      <c r="A22" s="17"/>
      <c r="B22" s="18"/>
      <c r="C22" s="50" t="s">
        <v>59</v>
      </c>
      <c r="D22" s="51"/>
      <c r="E22" s="62"/>
      <c r="F22" s="53">
        <f>SUM(P22,U22,Z22,F44)</f>
        <v>54</v>
      </c>
      <c r="G22" s="64"/>
      <c r="H22" s="65"/>
      <c r="I22" s="65"/>
      <c r="J22" s="65"/>
      <c r="K22" s="66"/>
      <c r="L22" s="64"/>
      <c r="M22" s="65"/>
      <c r="N22" s="65"/>
      <c r="O22" s="65"/>
      <c r="P22" s="66">
        <v>4</v>
      </c>
      <c r="Q22" s="67"/>
      <c r="R22" s="65"/>
      <c r="S22" s="65"/>
      <c r="T22" s="65"/>
      <c r="U22" s="66">
        <v>11</v>
      </c>
      <c r="V22" s="64"/>
      <c r="W22" s="65"/>
      <c r="X22" s="65"/>
      <c r="Y22" s="65"/>
      <c r="Z22" s="66">
        <v>9</v>
      </c>
      <c r="AB22" s="68"/>
      <c r="AC22" s="69"/>
    </row>
    <row r="23" spans="1:29" s="14" customFormat="1" ht="15" customHeight="1" x14ac:dyDescent="0.2">
      <c r="A23" s="17"/>
      <c r="B23" s="18"/>
      <c r="C23" s="50" t="s">
        <v>60</v>
      </c>
      <c r="D23" s="51"/>
      <c r="E23" s="62">
        <f>SUM(E24:E29)</f>
        <v>10</v>
      </c>
      <c r="F23" s="53">
        <f>SUM(F24:F29)</f>
        <v>24</v>
      </c>
      <c r="G23" s="54">
        <f>SUM(G24:G29)</f>
        <v>0</v>
      </c>
      <c r="H23" s="54">
        <f>SUM(H24:H29)</f>
        <v>0</v>
      </c>
      <c r="I23" s="54">
        <f>SUM(I24:I29)</f>
        <v>0</v>
      </c>
      <c r="J23" s="54"/>
      <c r="K23" s="56">
        <f>SUM(K24:K29)</f>
        <v>0</v>
      </c>
      <c r="L23" s="54">
        <f>SUM(L24:L29)</f>
        <v>1</v>
      </c>
      <c r="M23" s="54">
        <f>SUM(M24:M29)</f>
        <v>0</v>
      </c>
      <c r="N23" s="54">
        <f>SUM(N24:N29)</f>
        <v>0.5</v>
      </c>
      <c r="O23" s="54"/>
      <c r="P23" s="56">
        <f>SUM(P24:P29)</f>
        <v>4</v>
      </c>
      <c r="Q23" s="54">
        <f>SUM(Q24:Q29)</f>
        <v>2.5</v>
      </c>
      <c r="R23" s="54">
        <f>SUM(R24:R29)</f>
        <v>0</v>
      </c>
      <c r="S23" s="54">
        <f>SUM(S24:S29)</f>
        <v>2.5</v>
      </c>
      <c r="T23" s="54"/>
      <c r="U23" s="56">
        <f>SUM(U24:U29)</f>
        <v>12</v>
      </c>
      <c r="V23" s="54">
        <f>SUM(V24:V29)</f>
        <v>2.5</v>
      </c>
      <c r="W23" s="54">
        <f>SUM(W24:W29)</f>
        <v>0</v>
      </c>
      <c r="X23" s="54">
        <f>SUM(X24:X29)</f>
        <v>1</v>
      </c>
      <c r="Y23" s="54"/>
      <c r="Z23" s="54">
        <f>SUM(Z24:Z29)</f>
        <v>8</v>
      </c>
      <c r="AB23" s="68"/>
      <c r="AC23" s="69"/>
    </row>
    <row r="24" spans="1:29" s="14" customFormat="1" ht="15.75" customHeight="1" x14ac:dyDescent="0.2">
      <c r="A24" s="17">
        <v>15</v>
      </c>
      <c r="B24" s="175" t="s">
        <v>61</v>
      </c>
      <c r="C24" s="70" t="s">
        <v>62</v>
      </c>
      <c r="D24" s="20" t="s">
        <v>63</v>
      </c>
      <c r="E24" s="21">
        <f t="shared" ref="E24:E29" si="2">SUM(G24:I24)+SUM(L24:N24)+SUM(Q24:S24)+SUM(V24:X24)</f>
        <v>1.5</v>
      </c>
      <c r="F24" s="22">
        <f t="shared" ref="F24:F29" si="3">K24+P24+U24+Z24</f>
        <v>4</v>
      </c>
      <c r="G24" s="29"/>
      <c r="H24" s="27"/>
      <c r="I24" s="27"/>
      <c r="J24" s="27"/>
      <c r="K24" s="28"/>
      <c r="L24" s="26">
        <v>1</v>
      </c>
      <c r="M24" s="27">
        <v>0</v>
      </c>
      <c r="N24" s="27">
        <v>0.5</v>
      </c>
      <c r="O24" s="27" t="s">
        <v>28</v>
      </c>
      <c r="P24" s="28">
        <v>4</v>
      </c>
      <c r="Q24" s="26"/>
      <c r="R24" s="27"/>
      <c r="S24" s="27"/>
      <c r="T24" s="27"/>
      <c r="U24" s="28"/>
      <c r="V24" s="29"/>
      <c r="W24" s="27"/>
      <c r="X24" s="27"/>
      <c r="Y24" s="27"/>
      <c r="Z24" s="28"/>
      <c r="AB24" s="37"/>
      <c r="AC24" s="63"/>
    </row>
    <row r="25" spans="1:29" s="14" customFormat="1" ht="14.25" customHeight="1" x14ac:dyDescent="0.2">
      <c r="A25" s="17">
        <v>16</v>
      </c>
      <c r="B25" s="176" t="s">
        <v>64</v>
      </c>
      <c r="C25" s="70" t="s">
        <v>65</v>
      </c>
      <c r="D25" s="20" t="s">
        <v>63</v>
      </c>
      <c r="E25" s="21">
        <f t="shared" si="2"/>
        <v>2</v>
      </c>
      <c r="F25" s="22">
        <f t="shared" si="3"/>
        <v>4</v>
      </c>
      <c r="G25" s="29"/>
      <c r="H25" s="27"/>
      <c r="I25" s="27"/>
      <c r="J25" s="27"/>
      <c r="K25" s="28"/>
      <c r="L25" s="29"/>
      <c r="M25" s="27"/>
      <c r="N25" s="27"/>
      <c r="O25" s="27"/>
      <c r="P25" s="28"/>
      <c r="Q25" s="23">
        <v>1</v>
      </c>
      <c r="R25" s="24">
        <v>0</v>
      </c>
      <c r="S25" s="24">
        <v>1</v>
      </c>
      <c r="T25" s="24" t="s">
        <v>21</v>
      </c>
      <c r="U25" s="25">
        <v>4</v>
      </c>
      <c r="V25" s="23"/>
      <c r="W25" s="24"/>
      <c r="X25" s="24"/>
      <c r="Y25" s="24"/>
      <c r="Z25" s="25"/>
      <c r="AB25" s="37"/>
      <c r="AC25" s="63"/>
    </row>
    <row r="26" spans="1:29" s="14" customFormat="1" ht="15" customHeight="1" x14ac:dyDescent="0.2">
      <c r="A26" s="17">
        <v>17</v>
      </c>
      <c r="B26" s="176" t="s">
        <v>66</v>
      </c>
      <c r="C26" s="70" t="s">
        <v>67</v>
      </c>
      <c r="D26" s="20" t="s">
        <v>51</v>
      </c>
      <c r="E26" s="21">
        <f t="shared" si="2"/>
        <v>1.5</v>
      </c>
      <c r="F26" s="22">
        <f t="shared" si="3"/>
        <v>4</v>
      </c>
      <c r="G26" s="29"/>
      <c r="H26" s="27"/>
      <c r="I26" s="27"/>
      <c r="J26" s="27"/>
      <c r="K26" s="28"/>
      <c r="L26" s="29"/>
      <c r="M26" s="27"/>
      <c r="N26" s="27"/>
      <c r="O26" s="27"/>
      <c r="P26" s="28"/>
      <c r="Q26" s="35">
        <v>1</v>
      </c>
      <c r="R26" s="24">
        <v>0</v>
      </c>
      <c r="S26" s="24">
        <v>0.5</v>
      </c>
      <c r="T26" s="24" t="s">
        <v>28</v>
      </c>
      <c r="U26" s="25">
        <v>4</v>
      </c>
      <c r="V26" s="23"/>
      <c r="W26" s="24"/>
      <c r="X26" s="24"/>
      <c r="Y26" s="24"/>
      <c r="Z26" s="25"/>
      <c r="AB26" s="37"/>
      <c r="AC26" s="63"/>
    </row>
    <row r="27" spans="1:29" s="14" customFormat="1" ht="15" customHeight="1" x14ac:dyDescent="0.2">
      <c r="A27" s="17">
        <v>18</v>
      </c>
      <c r="B27" s="176" t="s">
        <v>68</v>
      </c>
      <c r="C27" s="70" t="s">
        <v>69</v>
      </c>
      <c r="D27" s="20" t="s">
        <v>137</v>
      </c>
      <c r="E27" s="21">
        <f t="shared" si="2"/>
        <v>1.5</v>
      </c>
      <c r="F27" s="22">
        <f t="shared" si="3"/>
        <v>4</v>
      </c>
      <c r="G27" s="29"/>
      <c r="H27" s="27"/>
      <c r="I27" s="27"/>
      <c r="J27" s="27"/>
      <c r="K27" s="28"/>
      <c r="L27" s="29"/>
      <c r="M27" s="27"/>
      <c r="N27" s="27"/>
      <c r="O27" s="27"/>
      <c r="P27" s="28"/>
      <c r="Q27" s="35">
        <v>0.5</v>
      </c>
      <c r="R27" s="24">
        <v>0</v>
      </c>
      <c r="S27" s="24">
        <v>1</v>
      </c>
      <c r="T27" s="24" t="s">
        <v>21</v>
      </c>
      <c r="U27" s="25">
        <v>4</v>
      </c>
      <c r="V27" s="29"/>
      <c r="W27" s="27"/>
      <c r="X27" s="27"/>
      <c r="Y27" s="27"/>
      <c r="Z27" s="28"/>
      <c r="AB27" s="37"/>
      <c r="AC27" s="63"/>
    </row>
    <row r="28" spans="1:29" s="14" customFormat="1" ht="13.5" customHeight="1" x14ac:dyDescent="0.2">
      <c r="A28" s="17">
        <v>19</v>
      </c>
      <c r="B28" s="176" t="s">
        <v>70</v>
      </c>
      <c r="C28" s="70" t="s">
        <v>71</v>
      </c>
      <c r="D28" s="20" t="s">
        <v>34</v>
      </c>
      <c r="E28" s="21">
        <f t="shared" si="2"/>
        <v>2</v>
      </c>
      <c r="F28" s="22">
        <f t="shared" si="3"/>
        <v>4</v>
      </c>
      <c r="G28" s="23"/>
      <c r="H28" s="24"/>
      <c r="I28" s="24"/>
      <c r="J28" s="24"/>
      <c r="K28" s="25"/>
      <c r="L28" s="29"/>
      <c r="M28" s="27"/>
      <c r="N28" s="27"/>
      <c r="O28" s="27"/>
      <c r="P28" s="28"/>
      <c r="Q28" s="35"/>
      <c r="R28" s="24"/>
      <c r="S28" s="24"/>
      <c r="T28" s="24"/>
      <c r="U28" s="25"/>
      <c r="V28" s="29">
        <v>1</v>
      </c>
      <c r="W28" s="27">
        <v>0</v>
      </c>
      <c r="X28" s="27">
        <v>1</v>
      </c>
      <c r="Y28" s="27" t="s">
        <v>21</v>
      </c>
      <c r="Z28" s="28">
        <v>4</v>
      </c>
      <c r="AB28" s="37"/>
      <c r="AC28" s="63"/>
    </row>
    <row r="29" spans="1:29" s="14" customFormat="1" ht="13.5" customHeight="1" x14ac:dyDescent="0.2">
      <c r="A29" s="17">
        <v>20</v>
      </c>
      <c r="B29" s="176" t="s">
        <v>72</v>
      </c>
      <c r="C29" s="70" t="s">
        <v>73</v>
      </c>
      <c r="D29" s="20" t="s">
        <v>138</v>
      </c>
      <c r="E29" s="21">
        <f t="shared" si="2"/>
        <v>1.5</v>
      </c>
      <c r="F29" s="22">
        <f t="shared" si="3"/>
        <v>4</v>
      </c>
      <c r="G29" s="23"/>
      <c r="H29" s="24"/>
      <c r="I29" s="24"/>
      <c r="J29" s="24"/>
      <c r="K29" s="25"/>
      <c r="L29" s="29"/>
      <c r="M29" s="27"/>
      <c r="N29" s="27"/>
      <c r="O29" s="27"/>
      <c r="P29" s="28"/>
      <c r="Q29" s="23"/>
      <c r="R29" s="24"/>
      <c r="S29" s="24"/>
      <c r="T29" s="24"/>
      <c r="U29" s="25"/>
      <c r="V29" s="29">
        <v>1.5</v>
      </c>
      <c r="W29" s="27">
        <v>0</v>
      </c>
      <c r="X29" s="27">
        <v>0</v>
      </c>
      <c r="Y29" s="27" t="s">
        <v>21</v>
      </c>
      <c r="Z29" s="28">
        <v>4</v>
      </c>
      <c r="AB29" s="36"/>
      <c r="AC29" s="63"/>
    </row>
    <row r="30" spans="1:29" s="14" customFormat="1" ht="15" customHeight="1" x14ac:dyDescent="0.2">
      <c r="A30" s="17"/>
      <c r="B30" s="18"/>
      <c r="C30" s="60" t="s">
        <v>74</v>
      </c>
      <c r="D30" s="61"/>
      <c r="E30" s="62">
        <f t="shared" ref="E30:Z30" si="4">SUM(E31:E36)</f>
        <v>10.5</v>
      </c>
      <c r="F30" s="53">
        <f t="shared" si="4"/>
        <v>24</v>
      </c>
      <c r="G30" s="54">
        <f t="shared" si="4"/>
        <v>0</v>
      </c>
      <c r="H30" s="54">
        <f t="shared" si="4"/>
        <v>0</v>
      </c>
      <c r="I30" s="54">
        <f t="shared" si="4"/>
        <v>0</v>
      </c>
      <c r="J30" s="54">
        <f t="shared" si="4"/>
        <v>0</v>
      </c>
      <c r="K30" s="56">
        <f t="shared" si="4"/>
        <v>0</v>
      </c>
      <c r="L30" s="54">
        <f t="shared" si="4"/>
        <v>1.5</v>
      </c>
      <c r="M30" s="54">
        <f t="shared" si="4"/>
        <v>0</v>
      </c>
      <c r="N30" s="54">
        <f t="shared" si="4"/>
        <v>0</v>
      </c>
      <c r="O30" s="54">
        <f t="shared" si="4"/>
        <v>0</v>
      </c>
      <c r="P30" s="56">
        <f t="shared" si="4"/>
        <v>4</v>
      </c>
      <c r="Q30" s="54">
        <f t="shared" si="4"/>
        <v>3</v>
      </c>
      <c r="R30" s="54">
        <f t="shared" si="4"/>
        <v>0</v>
      </c>
      <c r="S30" s="54">
        <f t="shared" si="4"/>
        <v>2.5</v>
      </c>
      <c r="T30" s="54">
        <f t="shared" si="4"/>
        <v>0</v>
      </c>
      <c r="U30" s="56">
        <f t="shared" si="4"/>
        <v>12</v>
      </c>
      <c r="V30" s="54">
        <f t="shared" si="4"/>
        <v>2.5</v>
      </c>
      <c r="W30" s="54">
        <f t="shared" si="4"/>
        <v>0</v>
      </c>
      <c r="X30" s="54">
        <f t="shared" si="4"/>
        <v>1</v>
      </c>
      <c r="Y30" s="54">
        <f t="shared" si="4"/>
        <v>0</v>
      </c>
      <c r="Z30" s="54">
        <f t="shared" si="4"/>
        <v>8</v>
      </c>
      <c r="AB30" s="68"/>
      <c r="AC30" s="69"/>
    </row>
    <row r="31" spans="1:29" s="14" customFormat="1" ht="15" customHeight="1" x14ac:dyDescent="0.2">
      <c r="A31" s="17">
        <v>21</v>
      </c>
      <c r="B31" s="175" t="s">
        <v>75</v>
      </c>
      <c r="C31" s="70" t="s">
        <v>76</v>
      </c>
      <c r="D31" s="43" t="s">
        <v>77</v>
      </c>
      <c r="E31" s="21">
        <f t="shared" ref="E31:E36" si="5">SUM(G31:I31)+SUM(L31:N31)+SUM(Q31:S31)+SUM(V31:X31)</f>
        <v>1.5</v>
      </c>
      <c r="F31" s="22">
        <f t="shared" ref="F31:F36" si="6">K31+P31+U31+Z31</f>
        <v>4</v>
      </c>
      <c r="G31" s="29"/>
      <c r="H31" s="27"/>
      <c r="I31" s="27"/>
      <c r="J31" s="27"/>
      <c r="K31" s="28"/>
      <c r="L31" s="23">
        <v>1.5</v>
      </c>
      <c r="M31" s="24">
        <v>0</v>
      </c>
      <c r="N31" s="24">
        <v>0</v>
      </c>
      <c r="O31" s="24" t="s">
        <v>21</v>
      </c>
      <c r="P31" s="25">
        <v>4</v>
      </c>
      <c r="Q31" s="35"/>
      <c r="R31" s="24"/>
      <c r="S31" s="24"/>
      <c r="T31" s="24"/>
      <c r="U31" s="25"/>
      <c r="V31" s="29"/>
      <c r="W31" s="27"/>
      <c r="X31" s="27"/>
      <c r="Y31" s="27"/>
      <c r="Z31" s="28"/>
      <c r="AB31" s="17"/>
      <c r="AC31" s="71"/>
    </row>
    <row r="32" spans="1:29" s="14" customFormat="1" ht="15" customHeight="1" x14ac:dyDescent="0.2">
      <c r="A32" s="17">
        <v>22</v>
      </c>
      <c r="B32" s="176" t="s">
        <v>78</v>
      </c>
      <c r="C32" s="70" t="s">
        <v>79</v>
      </c>
      <c r="D32" s="20" t="s">
        <v>139</v>
      </c>
      <c r="E32" s="21">
        <f t="shared" si="5"/>
        <v>2</v>
      </c>
      <c r="F32" s="22">
        <f t="shared" si="6"/>
        <v>4</v>
      </c>
      <c r="G32" s="29"/>
      <c r="H32" s="27"/>
      <c r="I32" s="27"/>
      <c r="J32" s="27"/>
      <c r="K32" s="28"/>
      <c r="L32" s="23"/>
      <c r="M32" s="24"/>
      <c r="N32" s="24"/>
      <c r="O32" s="24"/>
      <c r="P32" s="25"/>
      <c r="Q32" s="35">
        <v>1</v>
      </c>
      <c r="R32" s="24">
        <v>0</v>
      </c>
      <c r="S32" s="24">
        <v>1</v>
      </c>
      <c r="T32" s="24" t="s">
        <v>21</v>
      </c>
      <c r="U32" s="25">
        <v>4</v>
      </c>
      <c r="V32" s="29"/>
      <c r="W32" s="27"/>
      <c r="X32" s="27"/>
      <c r="Y32" s="27"/>
      <c r="Z32" s="28"/>
      <c r="AB32" s="37"/>
      <c r="AC32" s="71"/>
    </row>
    <row r="33" spans="1:31" s="14" customFormat="1" ht="15" customHeight="1" x14ac:dyDescent="0.2">
      <c r="A33" s="17">
        <v>23</v>
      </c>
      <c r="B33" s="176" t="s">
        <v>80</v>
      </c>
      <c r="C33" s="70" t="s">
        <v>81</v>
      </c>
      <c r="D33" s="20" t="s">
        <v>139</v>
      </c>
      <c r="E33" s="21">
        <f t="shared" si="5"/>
        <v>2</v>
      </c>
      <c r="F33" s="22">
        <f t="shared" si="6"/>
        <v>4</v>
      </c>
      <c r="G33" s="29"/>
      <c r="H33" s="27"/>
      <c r="I33" s="27"/>
      <c r="J33" s="27"/>
      <c r="K33" s="28"/>
      <c r="L33" s="29"/>
      <c r="M33" s="27"/>
      <c r="N33" s="27"/>
      <c r="O33" s="27"/>
      <c r="P33" s="28"/>
      <c r="Q33" s="35">
        <v>1</v>
      </c>
      <c r="R33" s="24">
        <v>0</v>
      </c>
      <c r="S33" s="24">
        <v>1</v>
      </c>
      <c r="T33" s="24" t="s">
        <v>21</v>
      </c>
      <c r="U33" s="25">
        <v>4</v>
      </c>
      <c r="V33" s="23"/>
      <c r="W33" s="24"/>
      <c r="X33" s="24"/>
      <c r="Y33" s="24"/>
      <c r="Z33" s="25"/>
      <c r="AB33" s="37"/>
      <c r="AC33" s="63"/>
    </row>
    <row r="34" spans="1:31" s="14" customFormat="1" ht="15" customHeight="1" x14ac:dyDescent="0.2">
      <c r="A34" s="17">
        <v>24</v>
      </c>
      <c r="B34" s="176" t="s">
        <v>72</v>
      </c>
      <c r="C34" s="70" t="s">
        <v>73</v>
      </c>
      <c r="D34" s="20" t="s">
        <v>138</v>
      </c>
      <c r="E34" s="21">
        <f t="shared" si="5"/>
        <v>1.5</v>
      </c>
      <c r="F34" s="22">
        <f t="shared" si="6"/>
        <v>4</v>
      </c>
      <c r="G34" s="29"/>
      <c r="H34" s="27"/>
      <c r="I34" s="27"/>
      <c r="J34" s="27"/>
      <c r="K34" s="28"/>
      <c r="L34" s="29"/>
      <c r="M34" s="27"/>
      <c r="N34" s="27"/>
      <c r="O34" s="27"/>
      <c r="P34" s="28"/>
      <c r="Q34" s="35"/>
      <c r="R34" s="24"/>
      <c r="S34" s="24"/>
      <c r="T34" s="24"/>
      <c r="U34" s="25"/>
      <c r="V34" s="23">
        <v>1.5</v>
      </c>
      <c r="W34" s="24">
        <v>0</v>
      </c>
      <c r="X34" s="24">
        <v>0</v>
      </c>
      <c r="Y34" s="24" t="s">
        <v>21</v>
      </c>
      <c r="Z34" s="25">
        <v>4</v>
      </c>
      <c r="AB34" s="37"/>
      <c r="AC34" s="63"/>
    </row>
    <row r="35" spans="1:31" s="14" customFormat="1" ht="14.25" customHeight="1" x14ac:dyDescent="0.2">
      <c r="A35" s="17">
        <v>25</v>
      </c>
      <c r="B35" s="176" t="s">
        <v>82</v>
      </c>
      <c r="C35" s="70" t="s">
        <v>83</v>
      </c>
      <c r="D35" s="20" t="s">
        <v>84</v>
      </c>
      <c r="E35" s="21">
        <f t="shared" si="5"/>
        <v>2</v>
      </c>
      <c r="F35" s="22">
        <f t="shared" si="6"/>
        <v>4</v>
      </c>
      <c r="G35" s="29"/>
      <c r="H35" s="27"/>
      <c r="I35" s="27"/>
      <c r="J35" s="27"/>
      <c r="K35" s="28"/>
      <c r="L35" s="29"/>
      <c r="M35" s="27"/>
      <c r="N35" s="27"/>
      <c r="O35" s="27"/>
      <c r="P35" s="28"/>
      <c r="Q35" s="35"/>
      <c r="R35" s="24"/>
      <c r="S35" s="24"/>
      <c r="T35" s="24"/>
      <c r="U35" s="25"/>
      <c r="V35" s="35">
        <v>1</v>
      </c>
      <c r="W35" s="24">
        <v>0</v>
      </c>
      <c r="X35" s="24">
        <v>1</v>
      </c>
      <c r="Y35" s="24" t="s">
        <v>28</v>
      </c>
      <c r="Z35" s="25">
        <v>4</v>
      </c>
      <c r="AB35" s="17"/>
      <c r="AC35" s="71"/>
    </row>
    <row r="36" spans="1:31" s="14" customFormat="1" ht="15" customHeight="1" x14ac:dyDescent="0.2">
      <c r="A36" s="17">
        <v>26</v>
      </c>
      <c r="B36" s="176" t="s">
        <v>85</v>
      </c>
      <c r="C36" s="70" t="s">
        <v>86</v>
      </c>
      <c r="D36" s="20" t="s">
        <v>87</v>
      </c>
      <c r="E36" s="21">
        <f t="shared" si="5"/>
        <v>1.5</v>
      </c>
      <c r="F36" s="22">
        <f t="shared" si="6"/>
        <v>4</v>
      </c>
      <c r="G36" s="35"/>
      <c r="H36" s="24"/>
      <c r="I36" s="24"/>
      <c r="J36" s="24"/>
      <c r="K36" s="25"/>
      <c r="L36" s="29"/>
      <c r="M36" s="27"/>
      <c r="N36" s="27"/>
      <c r="O36" s="27"/>
      <c r="P36" s="28"/>
      <c r="Q36" s="35">
        <v>1</v>
      </c>
      <c r="R36" s="24">
        <v>0</v>
      </c>
      <c r="S36" s="24">
        <v>0.5</v>
      </c>
      <c r="T36" s="24" t="s">
        <v>28</v>
      </c>
      <c r="U36" s="25">
        <v>4</v>
      </c>
      <c r="V36" s="35"/>
      <c r="W36" s="24"/>
      <c r="X36" s="24"/>
      <c r="Y36" s="24"/>
      <c r="Z36" s="25"/>
      <c r="AB36" s="39"/>
      <c r="AC36" s="40"/>
    </row>
    <row r="37" spans="1:31" s="14" customFormat="1" ht="15" customHeight="1" x14ac:dyDescent="0.2">
      <c r="A37" s="17"/>
      <c r="B37" s="18"/>
      <c r="C37" s="60" t="s">
        <v>88</v>
      </c>
      <c r="D37" s="61"/>
      <c r="E37" s="62">
        <f>SUM(E38:E43)</f>
        <v>10.5</v>
      </c>
      <c r="F37" s="53">
        <f>SUM(F38:F43)</f>
        <v>24</v>
      </c>
      <c r="G37" s="54">
        <f>SUM(G38:G43)</f>
        <v>0</v>
      </c>
      <c r="H37" s="54">
        <f>SUM(H38:H43)</f>
        <v>0</v>
      </c>
      <c r="I37" s="54">
        <f>SUM(I38:I43)</f>
        <v>0</v>
      </c>
      <c r="J37" s="55"/>
      <c r="K37" s="56">
        <f>SUM(K38:K43)</f>
        <v>0</v>
      </c>
      <c r="L37" s="54">
        <f>SUM(L38:L43)</f>
        <v>0.5</v>
      </c>
      <c r="M37" s="54">
        <f>SUM(M38:M43)</f>
        <v>0</v>
      </c>
      <c r="N37" s="54">
        <f>SUM(N38:N43)</f>
        <v>0.5</v>
      </c>
      <c r="O37" s="54"/>
      <c r="P37" s="13">
        <f>SUM(P38:P43)</f>
        <v>4</v>
      </c>
      <c r="Q37" s="54">
        <f>SUM(Q38:Q43)</f>
        <v>3</v>
      </c>
      <c r="R37" s="54">
        <f>SUM(R38:R43)</f>
        <v>0</v>
      </c>
      <c r="S37" s="54">
        <f>SUM(S38:S43)</f>
        <v>2.5</v>
      </c>
      <c r="T37" s="54"/>
      <c r="U37" s="56">
        <f>SUM(U38:U43)</f>
        <v>12</v>
      </c>
      <c r="V37" s="54">
        <f>SUM(V38:V43)</f>
        <v>2</v>
      </c>
      <c r="W37" s="54">
        <f>SUM(W38:W43)</f>
        <v>0</v>
      </c>
      <c r="X37" s="54">
        <f>SUM(X38:X43)</f>
        <v>2</v>
      </c>
      <c r="Y37" s="54"/>
      <c r="Z37" s="54">
        <f>SUM(Z38:Z43)</f>
        <v>8</v>
      </c>
      <c r="AB37" s="68"/>
      <c r="AC37" s="69"/>
    </row>
    <row r="38" spans="1:31" s="14" customFormat="1" ht="15" customHeight="1" x14ac:dyDescent="0.2">
      <c r="A38" s="72">
        <v>27</v>
      </c>
      <c r="B38" s="175" t="s">
        <v>89</v>
      </c>
      <c r="C38" s="73" t="s">
        <v>90</v>
      </c>
      <c r="D38" s="74" t="s">
        <v>51</v>
      </c>
      <c r="E38" s="21">
        <f t="shared" ref="E38:E43" si="7">SUM(G38:I38)+SUM(L38:N38)+SUM(Q38:S38)+SUM(V38:X38)</f>
        <v>1</v>
      </c>
      <c r="F38" s="22">
        <f t="shared" ref="F38:F43" si="8">K38+P38+U38+Z38</f>
        <v>4</v>
      </c>
      <c r="G38" s="75"/>
      <c r="H38" s="76"/>
      <c r="I38" s="76"/>
      <c r="J38" s="76"/>
      <c r="K38" s="77"/>
      <c r="L38" s="75">
        <v>0.5</v>
      </c>
      <c r="M38" s="76">
        <v>0</v>
      </c>
      <c r="N38" s="76">
        <v>0.5</v>
      </c>
      <c r="O38" s="76" t="s">
        <v>28</v>
      </c>
      <c r="P38" s="77">
        <v>4</v>
      </c>
      <c r="Q38" s="78"/>
      <c r="R38" s="79"/>
      <c r="S38" s="79"/>
      <c r="T38" s="79"/>
      <c r="U38" s="80"/>
      <c r="V38" s="75"/>
      <c r="W38" s="76"/>
      <c r="X38" s="76"/>
      <c r="Y38" s="76"/>
      <c r="Z38" s="77"/>
      <c r="AA38" s="72"/>
      <c r="AB38" s="81"/>
      <c r="AC38" s="71"/>
    </row>
    <row r="39" spans="1:31" s="14" customFormat="1" ht="15" customHeight="1" x14ac:dyDescent="0.2">
      <c r="A39" s="72">
        <v>28</v>
      </c>
      <c r="B39" s="176" t="s">
        <v>91</v>
      </c>
      <c r="C39" s="73" t="s">
        <v>92</v>
      </c>
      <c r="D39" s="74" t="s">
        <v>24</v>
      </c>
      <c r="E39" s="21">
        <f t="shared" si="7"/>
        <v>2</v>
      </c>
      <c r="F39" s="22">
        <f t="shared" si="8"/>
        <v>4</v>
      </c>
      <c r="G39" s="75"/>
      <c r="H39" s="76"/>
      <c r="I39" s="76"/>
      <c r="J39" s="76"/>
      <c r="K39" s="77"/>
      <c r="L39" s="78"/>
      <c r="M39" s="79"/>
      <c r="N39" s="79"/>
      <c r="O39" s="79"/>
      <c r="P39" s="80"/>
      <c r="Q39" s="78">
        <v>1</v>
      </c>
      <c r="R39" s="79">
        <v>0</v>
      </c>
      <c r="S39" s="79">
        <v>1</v>
      </c>
      <c r="T39" s="79" t="s">
        <v>21</v>
      </c>
      <c r="U39" s="80">
        <v>4</v>
      </c>
      <c r="V39" s="75"/>
      <c r="W39" s="76"/>
      <c r="X39" s="76"/>
      <c r="Y39" s="76"/>
      <c r="Z39" s="77"/>
      <c r="AA39" s="72"/>
      <c r="AB39" s="82">
        <f>A7</f>
        <v>2</v>
      </c>
      <c r="AC39" s="81" t="str">
        <f>B7</f>
        <v>NKXHT1HMEF</v>
      </c>
    </row>
    <row r="40" spans="1:31" s="14" customFormat="1" ht="15" customHeight="1" x14ac:dyDescent="0.2">
      <c r="A40" s="72">
        <v>29</v>
      </c>
      <c r="B40" s="176" t="s">
        <v>93</v>
      </c>
      <c r="C40" s="73" t="s">
        <v>94</v>
      </c>
      <c r="D40" s="74" t="s">
        <v>51</v>
      </c>
      <c r="E40" s="21">
        <f t="shared" si="7"/>
        <v>1.5</v>
      </c>
      <c r="F40" s="22">
        <f t="shared" si="8"/>
        <v>4</v>
      </c>
      <c r="G40" s="75"/>
      <c r="H40" s="76"/>
      <c r="I40" s="76"/>
      <c r="J40" s="76"/>
      <c r="K40" s="77"/>
      <c r="L40" s="78"/>
      <c r="M40" s="79"/>
      <c r="N40" s="79"/>
      <c r="O40" s="79"/>
      <c r="P40" s="80"/>
      <c r="Q40" s="78">
        <v>1</v>
      </c>
      <c r="R40" s="79">
        <v>0</v>
      </c>
      <c r="S40" s="79">
        <v>0.5</v>
      </c>
      <c r="T40" s="79" t="s">
        <v>28</v>
      </c>
      <c r="U40" s="80">
        <v>4</v>
      </c>
      <c r="V40" s="75"/>
      <c r="W40" s="76"/>
      <c r="X40" s="76"/>
      <c r="Y40" s="76"/>
      <c r="Z40" s="77"/>
      <c r="AA40" s="72"/>
      <c r="AB40" s="81"/>
      <c r="AC40" s="71"/>
    </row>
    <row r="41" spans="1:31" s="14" customFormat="1" ht="15" customHeight="1" x14ac:dyDescent="0.2">
      <c r="A41" s="72">
        <v>30</v>
      </c>
      <c r="B41" s="176" t="s">
        <v>95</v>
      </c>
      <c r="C41" s="73" t="s">
        <v>96</v>
      </c>
      <c r="D41" s="74" t="s">
        <v>97</v>
      </c>
      <c r="E41" s="21">
        <f t="shared" si="7"/>
        <v>2</v>
      </c>
      <c r="F41" s="22">
        <f t="shared" si="8"/>
        <v>4</v>
      </c>
      <c r="G41" s="75"/>
      <c r="H41" s="76"/>
      <c r="I41" s="76"/>
      <c r="J41" s="76"/>
      <c r="K41" s="77"/>
      <c r="L41" s="78"/>
      <c r="M41" s="79"/>
      <c r="N41" s="79"/>
      <c r="O41" s="79"/>
      <c r="P41" s="80"/>
      <c r="Q41" s="78">
        <v>1</v>
      </c>
      <c r="R41" s="79">
        <v>0</v>
      </c>
      <c r="S41" s="79">
        <v>1</v>
      </c>
      <c r="T41" s="79" t="s">
        <v>28</v>
      </c>
      <c r="U41" s="80">
        <v>4</v>
      </c>
      <c r="V41" s="75"/>
      <c r="W41" s="76"/>
      <c r="X41" s="76"/>
      <c r="Y41" s="76"/>
      <c r="Z41" s="77"/>
      <c r="AA41" s="72"/>
      <c r="AB41" s="81"/>
      <c r="AC41" s="71"/>
    </row>
    <row r="42" spans="1:31" s="14" customFormat="1" ht="15" customHeight="1" x14ac:dyDescent="0.2">
      <c r="A42" s="72">
        <v>31</v>
      </c>
      <c r="B42" s="176" t="s">
        <v>98</v>
      </c>
      <c r="C42" s="73" t="s">
        <v>99</v>
      </c>
      <c r="D42" s="74" t="s">
        <v>97</v>
      </c>
      <c r="E42" s="21">
        <f t="shared" si="7"/>
        <v>2</v>
      </c>
      <c r="F42" s="22">
        <f t="shared" si="8"/>
        <v>4</v>
      </c>
      <c r="G42" s="75"/>
      <c r="H42" s="76"/>
      <c r="I42" s="76"/>
      <c r="J42" s="76"/>
      <c r="K42" s="77"/>
      <c r="L42" s="78"/>
      <c r="M42" s="79"/>
      <c r="N42" s="79"/>
      <c r="O42" s="79"/>
      <c r="P42" s="80"/>
      <c r="Q42" s="78"/>
      <c r="R42" s="79"/>
      <c r="S42" s="79"/>
      <c r="T42" s="79"/>
      <c r="U42" s="80"/>
      <c r="V42" s="75">
        <v>1</v>
      </c>
      <c r="W42" s="76">
        <v>0</v>
      </c>
      <c r="X42" s="76">
        <v>1</v>
      </c>
      <c r="Y42" s="76" t="s">
        <v>21</v>
      </c>
      <c r="Z42" s="77">
        <v>4</v>
      </c>
      <c r="AA42" s="72">
        <v>30</v>
      </c>
      <c r="AB42" s="82">
        <f>A41</f>
        <v>30</v>
      </c>
      <c r="AC42" s="81" t="str">
        <f>B41</f>
        <v>NBXSO1HMEF</v>
      </c>
    </row>
    <row r="43" spans="1:31" s="14" customFormat="1" ht="15" customHeight="1" x14ac:dyDescent="0.2">
      <c r="A43" s="72">
        <v>32</v>
      </c>
      <c r="B43" s="177" t="s">
        <v>100</v>
      </c>
      <c r="C43" s="83" t="s">
        <v>101</v>
      </c>
      <c r="D43" s="84" t="s">
        <v>24</v>
      </c>
      <c r="E43" s="21">
        <f t="shared" si="7"/>
        <v>2</v>
      </c>
      <c r="F43" s="22">
        <f t="shared" si="8"/>
        <v>4</v>
      </c>
      <c r="G43" s="85"/>
      <c r="H43" s="86"/>
      <c r="I43" s="86"/>
      <c r="J43" s="86"/>
      <c r="K43" s="87"/>
      <c r="L43" s="85"/>
      <c r="M43" s="86"/>
      <c r="N43" s="86"/>
      <c r="O43" s="86"/>
      <c r="P43" s="87"/>
      <c r="Q43" s="88"/>
      <c r="R43" s="89"/>
      <c r="S43" s="89"/>
      <c r="T43" s="89"/>
      <c r="U43" s="90"/>
      <c r="V43" s="88">
        <v>1</v>
      </c>
      <c r="W43" s="89">
        <v>0</v>
      </c>
      <c r="X43" s="89">
        <v>1</v>
      </c>
      <c r="Y43" s="89" t="s">
        <v>21</v>
      </c>
      <c r="Z43" s="90">
        <v>4</v>
      </c>
      <c r="AA43" s="91"/>
      <c r="AB43" s="92"/>
      <c r="AC43" s="71"/>
    </row>
    <row r="44" spans="1:31" s="14" customFormat="1" ht="15" customHeight="1" x14ac:dyDescent="0.2">
      <c r="A44" s="17"/>
      <c r="B44" s="18"/>
      <c r="C44" s="50" t="s">
        <v>102</v>
      </c>
      <c r="D44" s="51"/>
      <c r="E44" s="62">
        <f>SUM(E45:E47)</f>
        <v>0</v>
      </c>
      <c r="F44" s="53">
        <f>SUM(F45:F47)</f>
        <v>30</v>
      </c>
      <c r="G44" s="54">
        <f>SUM(G45:G47)</f>
        <v>0</v>
      </c>
      <c r="H44" s="55">
        <f>SUM(H45:H47)</f>
        <v>0</v>
      </c>
      <c r="I44" s="55">
        <f>SUM(I45:I47)</f>
        <v>0</v>
      </c>
      <c r="J44" s="55"/>
      <c r="K44" s="56">
        <f>SUM(K45:K47)</f>
        <v>0</v>
      </c>
      <c r="L44" s="54">
        <f>SUM(L45:L47)</f>
        <v>0</v>
      </c>
      <c r="M44" s="55">
        <f>SUM(M45:M47)</f>
        <v>0</v>
      </c>
      <c r="N44" s="55">
        <f>SUM(N45:N47)</f>
        <v>0</v>
      </c>
      <c r="O44" s="55"/>
      <c r="P44" s="56">
        <f>SUM(P45:P47)</f>
        <v>8</v>
      </c>
      <c r="Q44" s="54">
        <f>SUM(Q45:Q47)</f>
        <v>0</v>
      </c>
      <c r="R44" s="55">
        <f>SUM(R45:R47)</f>
        <v>0</v>
      </c>
      <c r="S44" s="55">
        <f>SUM(S45:S47)</f>
        <v>0</v>
      </c>
      <c r="T44" s="55"/>
      <c r="U44" s="56">
        <f>SUM(U45:U47)</f>
        <v>10</v>
      </c>
      <c r="V44" s="54">
        <f>SUM(V45:V47)</f>
        <v>0</v>
      </c>
      <c r="W44" s="55">
        <f>SUM(W45:W47)</f>
        <v>0</v>
      </c>
      <c r="X44" s="55">
        <f>SUM(X45:X47)</f>
        <v>0</v>
      </c>
      <c r="Y44" s="55"/>
      <c r="Z44" s="56">
        <f>SUM(Z45:Z47)</f>
        <v>12</v>
      </c>
      <c r="AB44" s="68"/>
      <c r="AC44" s="69"/>
    </row>
    <row r="45" spans="1:31" s="14" customFormat="1" ht="15" customHeight="1" x14ac:dyDescent="0.2">
      <c r="A45" s="17">
        <v>39</v>
      </c>
      <c r="B45" s="175" t="s">
        <v>103</v>
      </c>
      <c r="C45" s="70" t="s">
        <v>104</v>
      </c>
      <c r="D45" s="20" t="s">
        <v>34</v>
      </c>
      <c r="E45" s="21"/>
      <c r="F45" s="22">
        <f>K45+P45+U45+Z45</f>
        <v>8</v>
      </c>
      <c r="G45" s="29"/>
      <c r="H45" s="27"/>
      <c r="I45" s="27"/>
      <c r="J45" s="27"/>
      <c r="K45" s="28"/>
      <c r="L45" s="29"/>
      <c r="M45" s="27"/>
      <c r="N45" s="27"/>
      <c r="O45" s="27" t="s">
        <v>28</v>
      </c>
      <c r="P45" s="28">
        <v>8</v>
      </c>
      <c r="Q45" s="26"/>
      <c r="R45" s="27"/>
      <c r="S45" s="27"/>
      <c r="T45" s="27"/>
      <c r="U45" s="28"/>
      <c r="V45" s="29"/>
      <c r="W45" s="27"/>
      <c r="X45" s="27"/>
      <c r="Y45" s="27"/>
      <c r="Z45" s="28"/>
      <c r="AB45" s="17"/>
      <c r="AC45" s="40"/>
    </row>
    <row r="46" spans="1:31" s="14" customFormat="1" ht="15" customHeight="1" x14ac:dyDescent="0.2">
      <c r="A46" s="17">
        <v>40</v>
      </c>
      <c r="B46" s="176" t="s">
        <v>105</v>
      </c>
      <c r="C46" s="70" t="s">
        <v>106</v>
      </c>
      <c r="D46" s="20" t="s">
        <v>34</v>
      </c>
      <c r="E46" s="21"/>
      <c r="F46" s="22">
        <f>K46+P46+U46+Z46</f>
        <v>10</v>
      </c>
      <c r="G46" s="29"/>
      <c r="H46" s="27"/>
      <c r="I46" s="27"/>
      <c r="J46" s="27"/>
      <c r="K46" s="28"/>
      <c r="L46" s="29"/>
      <c r="M46" s="27"/>
      <c r="N46" s="27"/>
      <c r="O46" s="27"/>
      <c r="P46" s="28"/>
      <c r="Q46" s="26"/>
      <c r="R46" s="27"/>
      <c r="S46" s="27"/>
      <c r="T46" s="27" t="s">
        <v>28</v>
      </c>
      <c r="U46" s="28">
        <v>10</v>
      </c>
      <c r="V46" s="29"/>
      <c r="W46" s="27"/>
      <c r="X46" s="27"/>
      <c r="Y46" s="27"/>
      <c r="Z46" s="28"/>
      <c r="AB46" s="39">
        <f>A45</f>
        <v>39</v>
      </c>
      <c r="AC46" s="40" t="str">
        <f>B45</f>
        <v>NDDDM1HMEF</v>
      </c>
    </row>
    <row r="47" spans="1:31" s="14" customFormat="1" ht="15" customHeight="1" x14ac:dyDescent="0.2">
      <c r="A47" s="17">
        <v>41</v>
      </c>
      <c r="B47" s="176" t="s">
        <v>107</v>
      </c>
      <c r="C47" s="70" t="s">
        <v>108</v>
      </c>
      <c r="D47" s="20" t="s">
        <v>34</v>
      </c>
      <c r="E47" s="21"/>
      <c r="F47" s="22">
        <f>K47+P47+U47+Z47</f>
        <v>12</v>
      </c>
      <c r="G47" s="29"/>
      <c r="H47" s="27"/>
      <c r="I47" s="27"/>
      <c r="J47" s="27"/>
      <c r="K47" s="28"/>
      <c r="L47" s="29"/>
      <c r="M47" s="27"/>
      <c r="N47" s="27"/>
      <c r="O47" s="27"/>
      <c r="P47" s="28"/>
      <c r="Q47" s="26"/>
      <c r="R47" s="27"/>
      <c r="S47" s="27"/>
      <c r="T47" s="27"/>
      <c r="U47" s="28"/>
      <c r="V47" s="29"/>
      <c r="W47" s="27"/>
      <c r="X47" s="27"/>
      <c r="Y47" s="27" t="s">
        <v>28</v>
      </c>
      <c r="Z47" s="28">
        <v>12</v>
      </c>
      <c r="AB47" s="39">
        <f>A46</f>
        <v>40</v>
      </c>
      <c r="AC47" s="40" t="str">
        <f>B46</f>
        <v>NDDDM2HMEF</v>
      </c>
      <c r="AE47" s="93"/>
    </row>
    <row r="48" spans="1:31" s="14" customFormat="1" ht="15" customHeight="1" x14ac:dyDescent="0.2">
      <c r="A48" s="17"/>
      <c r="B48" s="18"/>
      <c r="C48" s="60" t="s">
        <v>109</v>
      </c>
      <c r="D48" s="61"/>
      <c r="E48" s="62">
        <f t="shared" ref="E48:Z48" si="9">SUM(E49:E49)</f>
        <v>0.5</v>
      </c>
      <c r="F48" s="53">
        <f t="shared" si="9"/>
        <v>0</v>
      </c>
      <c r="G48" s="54">
        <f t="shared" si="9"/>
        <v>0</v>
      </c>
      <c r="H48" s="55">
        <f t="shared" si="9"/>
        <v>0.5</v>
      </c>
      <c r="I48" s="55">
        <f t="shared" si="9"/>
        <v>0</v>
      </c>
      <c r="J48" s="55">
        <f t="shared" si="9"/>
        <v>0</v>
      </c>
      <c r="K48" s="56">
        <f t="shared" si="9"/>
        <v>0</v>
      </c>
      <c r="L48" s="54">
        <f t="shared" si="9"/>
        <v>0</v>
      </c>
      <c r="M48" s="55">
        <f t="shared" si="9"/>
        <v>0</v>
      </c>
      <c r="N48" s="55">
        <f t="shared" si="9"/>
        <v>0</v>
      </c>
      <c r="O48" s="55">
        <f t="shared" si="9"/>
        <v>0</v>
      </c>
      <c r="P48" s="56">
        <f t="shared" si="9"/>
        <v>0</v>
      </c>
      <c r="Q48" s="54">
        <f t="shared" si="9"/>
        <v>0</v>
      </c>
      <c r="R48" s="55">
        <f t="shared" si="9"/>
        <v>0</v>
      </c>
      <c r="S48" s="55">
        <f t="shared" si="9"/>
        <v>0</v>
      </c>
      <c r="T48" s="55">
        <f t="shared" si="9"/>
        <v>0</v>
      </c>
      <c r="U48" s="56">
        <f t="shared" si="9"/>
        <v>0</v>
      </c>
      <c r="V48" s="54">
        <f t="shared" si="9"/>
        <v>0</v>
      </c>
      <c r="W48" s="55">
        <f t="shared" si="9"/>
        <v>0</v>
      </c>
      <c r="X48" s="55">
        <f t="shared" si="9"/>
        <v>0</v>
      </c>
      <c r="Y48" s="55">
        <f t="shared" si="9"/>
        <v>0</v>
      </c>
      <c r="Z48" s="56">
        <f t="shared" si="9"/>
        <v>0</v>
      </c>
      <c r="AB48" s="68"/>
      <c r="AC48" s="69"/>
    </row>
    <row r="49" spans="1:32" s="14" customFormat="1" ht="15" customHeight="1" x14ac:dyDescent="0.2">
      <c r="A49" s="17">
        <v>42</v>
      </c>
      <c r="B49" s="175" t="s">
        <v>110</v>
      </c>
      <c r="C49" s="70" t="s">
        <v>111</v>
      </c>
      <c r="D49" s="20" t="s">
        <v>112</v>
      </c>
      <c r="E49" s="21">
        <f>SUM(G49:I49)+SUM(L49:N49)+SUM(Q49:S49)+SUM(V49:X49)</f>
        <v>0.5</v>
      </c>
      <c r="F49" s="22">
        <f t="shared" ref="F49:F54" si="10">K49+P49+U49+Z49</f>
        <v>0</v>
      </c>
      <c r="G49" s="29">
        <v>0</v>
      </c>
      <c r="H49" s="27">
        <v>0.5</v>
      </c>
      <c r="I49" s="27">
        <v>0</v>
      </c>
      <c r="J49" s="27" t="s">
        <v>113</v>
      </c>
      <c r="K49" s="28">
        <v>0</v>
      </c>
      <c r="L49" s="29"/>
      <c r="M49" s="27"/>
      <c r="N49" s="27"/>
      <c r="O49" s="27"/>
      <c r="P49" s="28"/>
      <c r="Q49" s="26"/>
      <c r="R49" s="27"/>
      <c r="S49" s="27"/>
      <c r="T49" s="27"/>
      <c r="U49" s="28"/>
      <c r="V49" s="29"/>
      <c r="W49" s="27"/>
      <c r="X49" s="27"/>
      <c r="Y49" s="27"/>
      <c r="Z49" s="28"/>
      <c r="AB49" s="94"/>
      <c r="AC49" s="40"/>
      <c r="AE49" s="93"/>
    </row>
    <row r="50" spans="1:32" s="14" customFormat="1" ht="15" customHeight="1" x14ac:dyDescent="0.2">
      <c r="A50" s="17"/>
      <c r="B50" s="18"/>
      <c r="C50" s="60" t="s">
        <v>114</v>
      </c>
      <c r="D50" s="56"/>
      <c r="E50" s="95">
        <v>8</v>
      </c>
      <c r="F50" s="96">
        <f t="shared" si="10"/>
        <v>8</v>
      </c>
      <c r="G50" s="54"/>
      <c r="H50" s="55"/>
      <c r="I50" s="55"/>
      <c r="J50" s="55"/>
      <c r="K50" s="56">
        <v>4</v>
      </c>
      <c r="L50" s="54"/>
      <c r="M50" s="55"/>
      <c r="N50" s="55"/>
      <c r="O50" s="55"/>
      <c r="P50" s="56">
        <v>0</v>
      </c>
      <c r="Q50" s="97"/>
      <c r="R50" s="55"/>
      <c r="S50" s="55"/>
      <c r="T50" s="55"/>
      <c r="U50" s="56">
        <v>0</v>
      </c>
      <c r="V50" s="54"/>
      <c r="W50" s="55"/>
      <c r="X50" s="55"/>
      <c r="Y50" s="55"/>
      <c r="Z50" s="55">
        <v>4</v>
      </c>
      <c r="AB50" s="68"/>
      <c r="AC50" s="69"/>
    </row>
    <row r="51" spans="1:32" s="104" customFormat="1" ht="15" customHeight="1" x14ac:dyDescent="0.2">
      <c r="A51" s="17">
        <v>43</v>
      </c>
      <c r="B51" s="178" t="s">
        <v>115</v>
      </c>
      <c r="C51" s="70" t="s">
        <v>116</v>
      </c>
      <c r="D51" s="20" t="s">
        <v>58</v>
      </c>
      <c r="E51" s="21">
        <f t="shared" ref="E51:E54" si="11">SUM(G51:I51)+SUM(L51:N51)+SUM(Q51:S51)+SUM(V51:X51)</f>
        <v>4</v>
      </c>
      <c r="F51" s="22">
        <f t="shared" si="10"/>
        <v>4</v>
      </c>
      <c r="G51" s="26">
        <v>2</v>
      </c>
      <c r="H51" s="27">
        <v>0</v>
      </c>
      <c r="I51" s="27">
        <v>2</v>
      </c>
      <c r="J51" s="27" t="s">
        <v>21</v>
      </c>
      <c r="K51" s="28">
        <v>4</v>
      </c>
      <c r="L51" s="98"/>
      <c r="M51" s="99"/>
      <c r="N51" s="99"/>
      <c r="O51" s="99"/>
      <c r="P51" s="100"/>
      <c r="Q51" s="101"/>
      <c r="R51" s="99"/>
      <c r="S51" s="99"/>
      <c r="T51" s="99"/>
      <c r="U51" s="100"/>
      <c r="V51" s="101"/>
      <c r="W51" s="99"/>
      <c r="X51" s="99"/>
      <c r="Y51" s="99"/>
      <c r="Z51" s="100"/>
      <c r="AA51" s="14"/>
      <c r="AB51" s="102"/>
      <c r="AC51" s="103"/>
      <c r="AD51" s="14"/>
      <c r="AE51" s="14"/>
      <c r="AF51" s="14"/>
    </row>
    <row r="52" spans="1:32" s="14" customFormat="1" ht="15" customHeight="1" x14ac:dyDescent="0.2">
      <c r="A52" s="17">
        <v>44</v>
      </c>
      <c r="B52" s="175" t="s">
        <v>117</v>
      </c>
      <c r="C52" s="70" t="s">
        <v>118</v>
      </c>
      <c r="D52" s="20" t="s">
        <v>63</v>
      </c>
      <c r="E52" s="21">
        <f t="shared" si="11"/>
        <v>2</v>
      </c>
      <c r="F52" s="22">
        <f t="shared" si="10"/>
        <v>4</v>
      </c>
      <c r="G52" s="29">
        <v>2</v>
      </c>
      <c r="H52" s="27">
        <v>0</v>
      </c>
      <c r="I52" s="27">
        <v>0</v>
      </c>
      <c r="J52" s="27" t="s">
        <v>28</v>
      </c>
      <c r="K52" s="28">
        <v>4</v>
      </c>
      <c r="L52" s="23"/>
      <c r="M52" s="24"/>
      <c r="N52" s="24"/>
      <c r="O52" s="24"/>
      <c r="P52" s="25"/>
      <c r="Q52" s="26"/>
      <c r="R52" s="27"/>
      <c r="S52" s="27"/>
      <c r="T52" s="27"/>
      <c r="U52" s="28"/>
      <c r="V52" s="29"/>
      <c r="W52" s="27"/>
      <c r="X52" s="27"/>
      <c r="Y52" s="27"/>
      <c r="Z52" s="28"/>
      <c r="AB52" s="17"/>
      <c r="AC52" s="40"/>
    </row>
    <row r="53" spans="1:32" s="14" customFormat="1" ht="15" customHeight="1" x14ac:dyDescent="0.2">
      <c r="A53" s="17">
        <v>45</v>
      </c>
      <c r="B53" s="176" t="s">
        <v>119</v>
      </c>
      <c r="C53" s="105" t="s">
        <v>120</v>
      </c>
      <c r="D53" s="20" t="s">
        <v>34</v>
      </c>
      <c r="E53" s="21">
        <f t="shared" si="11"/>
        <v>2</v>
      </c>
      <c r="F53" s="22">
        <f t="shared" si="10"/>
        <v>4</v>
      </c>
      <c r="G53" s="29">
        <v>2</v>
      </c>
      <c r="H53" s="27">
        <v>0</v>
      </c>
      <c r="I53" s="27">
        <v>0</v>
      </c>
      <c r="J53" s="27" t="s">
        <v>28</v>
      </c>
      <c r="K53" s="28">
        <v>4</v>
      </c>
      <c r="L53" s="36"/>
      <c r="M53" s="37"/>
      <c r="N53" s="37"/>
      <c r="O53" s="37"/>
      <c r="P53" s="38"/>
      <c r="Q53" s="26"/>
      <c r="R53" s="27"/>
      <c r="S53" s="27"/>
      <c r="T53" s="27"/>
      <c r="U53" s="28"/>
      <c r="V53" s="29"/>
      <c r="W53" s="27"/>
      <c r="X53" s="27"/>
      <c r="Y53" s="27"/>
      <c r="Z53" s="28"/>
      <c r="AB53" s="17"/>
      <c r="AC53" s="40"/>
    </row>
    <row r="54" spans="1:32" s="14" customFormat="1" ht="15" customHeight="1" x14ac:dyDescent="0.2">
      <c r="A54" s="133">
        <v>46</v>
      </c>
      <c r="B54" s="179" t="s">
        <v>121</v>
      </c>
      <c r="C54" s="106" t="s">
        <v>122</v>
      </c>
      <c r="D54" s="107" t="s">
        <v>34</v>
      </c>
      <c r="E54" s="108">
        <f t="shared" si="11"/>
        <v>4</v>
      </c>
      <c r="F54" s="109">
        <f t="shared" si="10"/>
        <v>4</v>
      </c>
      <c r="G54" s="110"/>
      <c r="H54" s="110"/>
      <c r="I54" s="110"/>
      <c r="J54" s="110"/>
      <c r="K54" s="111"/>
      <c r="L54" s="112"/>
      <c r="M54" s="112"/>
      <c r="N54" s="112"/>
      <c r="O54" s="112"/>
      <c r="P54" s="111"/>
      <c r="Q54" s="112"/>
      <c r="R54" s="112"/>
      <c r="S54" s="112"/>
      <c r="T54" s="112"/>
      <c r="U54" s="111"/>
      <c r="V54" s="110">
        <v>4</v>
      </c>
      <c r="W54" s="110">
        <v>0</v>
      </c>
      <c r="X54" s="110">
        <v>0</v>
      </c>
      <c r="Y54" s="110" t="s">
        <v>21</v>
      </c>
      <c r="Z54" s="111">
        <v>4</v>
      </c>
      <c r="AA54" s="113"/>
      <c r="AB54" s="39"/>
      <c r="AC54" s="39"/>
      <c r="AD54" s="1"/>
      <c r="AE54" s="1"/>
    </row>
    <row r="56" spans="1:32" s="14" customFormat="1" ht="12" thickBot="1" x14ac:dyDescent="0.25">
      <c r="A56" s="114"/>
      <c r="B56" s="115"/>
      <c r="C56" s="116"/>
      <c r="D56" s="117"/>
      <c r="E56" s="118"/>
      <c r="F56" s="117"/>
      <c r="G56" s="114"/>
      <c r="H56" s="114"/>
      <c r="I56" s="114"/>
      <c r="J56" s="114"/>
      <c r="K56" s="119"/>
      <c r="L56" s="114"/>
      <c r="M56" s="114"/>
      <c r="N56" s="114"/>
      <c r="O56" s="114"/>
      <c r="P56" s="119"/>
      <c r="Q56" s="114"/>
      <c r="R56" s="114"/>
      <c r="S56" s="114"/>
      <c r="T56" s="114"/>
      <c r="U56" s="119"/>
      <c r="V56" s="114"/>
      <c r="W56" s="114"/>
      <c r="X56" s="114"/>
      <c r="Y56" s="114"/>
      <c r="Z56" s="114"/>
      <c r="AB56" s="114"/>
      <c r="AC56" s="114"/>
    </row>
    <row r="57" spans="1:32" s="14" customFormat="1" ht="15" customHeight="1" x14ac:dyDescent="0.2">
      <c r="A57" s="114"/>
      <c r="B57" s="114"/>
      <c r="C57" s="120" t="s">
        <v>123</v>
      </c>
      <c r="D57" s="120"/>
      <c r="E57" s="121"/>
      <c r="F57" s="120"/>
      <c r="G57" s="122"/>
      <c r="H57" s="123"/>
      <c r="I57" s="123"/>
      <c r="J57" s="123">
        <f>SUM(J58:J59)</f>
        <v>5</v>
      </c>
      <c r="K57" s="124"/>
      <c r="L57" s="125"/>
      <c r="M57" s="123"/>
      <c r="N57" s="123"/>
      <c r="O57" s="123">
        <f>SUM(O58:O59)</f>
        <v>4</v>
      </c>
      <c r="P57" s="124"/>
      <c r="Q57" s="122"/>
      <c r="R57" s="123"/>
      <c r="S57" s="123"/>
      <c r="T57" s="123">
        <f>SUM(T58:T59)</f>
        <v>3</v>
      </c>
      <c r="U57" s="124"/>
      <c r="V57" s="125"/>
      <c r="W57" s="123"/>
      <c r="X57" s="123"/>
      <c r="Y57" s="123">
        <f>SUM(Y58:Y59)</f>
        <v>4</v>
      </c>
      <c r="Z57" s="124"/>
      <c r="AA57" s="124"/>
      <c r="AB57" s="124"/>
      <c r="AC57" s="114"/>
    </row>
    <row r="58" spans="1:32" s="14" customFormat="1" ht="15" customHeight="1" x14ac:dyDescent="0.2">
      <c r="A58" s="114"/>
      <c r="B58" s="114"/>
      <c r="C58" s="126" t="s">
        <v>124</v>
      </c>
      <c r="D58" s="126"/>
      <c r="E58" s="127"/>
      <c r="F58" s="126"/>
      <c r="G58" s="26"/>
      <c r="H58" s="27"/>
      <c r="I58" s="27"/>
      <c r="J58" s="27">
        <f>COUNTIF(J6:J21,"v")</f>
        <v>3</v>
      </c>
      <c r="K58" s="28"/>
      <c r="L58" s="29"/>
      <c r="M58" s="27"/>
      <c r="N58" s="27"/>
      <c r="O58" s="27">
        <f>COUNTIF(O6:O21,"v")</f>
        <v>3</v>
      </c>
      <c r="P58" s="28"/>
      <c r="Q58" s="26"/>
      <c r="R58" s="27"/>
      <c r="S58" s="27"/>
      <c r="T58" s="27">
        <f>COUNTIF(T6:T21,"v")</f>
        <v>0</v>
      </c>
      <c r="U58" s="28"/>
      <c r="V58" s="29"/>
      <c r="W58" s="27"/>
      <c r="X58" s="27"/>
      <c r="Y58" s="27">
        <f>COUNTIF(Y6:Y21,"v")+COUNTIF(Y24:Y28,"v")+1</f>
        <v>2</v>
      </c>
      <c r="Z58" s="28"/>
      <c r="AA58" s="28"/>
      <c r="AB58" s="28"/>
      <c r="AC58" s="114"/>
    </row>
    <row r="59" spans="1:32" s="14" customFormat="1" ht="15" customHeight="1" x14ac:dyDescent="0.2">
      <c r="A59" s="114"/>
      <c r="B59" s="114"/>
      <c r="C59" s="126" t="s">
        <v>125</v>
      </c>
      <c r="D59" s="126"/>
      <c r="E59" s="127"/>
      <c r="F59" s="126"/>
      <c r="G59" s="26"/>
      <c r="H59" s="27"/>
      <c r="I59" s="27"/>
      <c r="J59" s="27">
        <f>COUNTIF(J6:J21,"é")</f>
        <v>2</v>
      </c>
      <c r="K59" s="28"/>
      <c r="L59" s="29"/>
      <c r="M59" s="27"/>
      <c r="N59" s="27"/>
      <c r="O59" s="27">
        <f>COUNTIF(O6:O21,"é")</f>
        <v>1</v>
      </c>
      <c r="P59" s="28"/>
      <c r="Q59" s="26"/>
      <c r="R59" s="27"/>
      <c r="S59" s="27"/>
      <c r="T59" s="27">
        <f>COUNTIF(T6:T21,"é")+1</f>
        <v>3</v>
      </c>
      <c r="U59" s="28"/>
      <c r="V59" s="29"/>
      <c r="W59" s="27"/>
      <c r="X59" s="27"/>
      <c r="Y59" s="27">
        <f>COUNTIF(Y6:Y21,"é")+COUNTIF(Y24:Y28,"é")+1</f>
        <v>2</v>
      </c>
      <c r="Z59" s="28"/>
      <c r="AA59" s="28"/>
      <c r="AB59" s="28"/>
      <c r="AC59" s="114"/>
    </row>
    <row r="60" spans="1:32" s="14" customFormat="1" ht="15" customHeight="1" x14ac:dyDescent="0.2">
      <c r="A60" s="114"/>
      <c r="B60" s="114"/>
      <c r="C60" s="126"/>
      <c r="D60" s="126"/>
      <c r="E60" s="127"/>
      <c r="F60" s="126"/>
      <c r="G60" s="128"/>
      <c r="H60" s="113"/>
      <c r="I60" s="113"/>
      <c r="J60" s="113"/>
      <c r="K60" s="129"/>
      <c r="L60" s="130"/>
      <c r="M60" s="113"/>
      <c r="N60" s="113"/>
      <c r="O60" s="113"/>
      <c r="P60" s="129"/>
      <c r="Q60" s="128"/>
      <c r="R60" s="113"/>
      <c r="S60" s="113"/>
      <c r="T60" s="113"/>
      <c r="U60" s="129"/>
      <c r="V60" s="130"/>
      <c r="W60" s="113"/>
      <c r="X60" s="113"/>
      <c r="Y60" s="113"/>
      <c r="Z60" s="129"/>
      <c r="AA60" s="129"/>
      <c r="AB60" s="129"/>
      <c r="AC60" s="114"/>
    </row>
    <row r="61" spans="1:32" s="14" customFormat="1" ht="15" customHeight="1" x14ac:dyDescent="0.2">
      <c r="A61" s="114"/>
      <c r="B61" s="114"/>
      <c r="C61" s="126" t="s">
        <v>126</v>
      </c>
      <c r="D61" s="126"/>
      <c r="E61" s="127">
        <f>E5+E13+E16+E44+E48+E50</f>
        <v>34.5</v>
      </c>
      <c r="F61" s="127">
        <f>F5+F13+F16+F44+F48+F50</f>
        <v>96</v>
      </c>
      <c r="G61" s="17">
        <f>G5+G13+G16+G44+G48+G50</f>
        <v>5.5</v>
      </c>
      <c r="H61" s="37">
        <f>H5+H13+H16+H44+H48+H50</f>
        <v>2</v>
      </c>
      <c r="I61" s="37">
        <f>I5+I13+I16+I44+I48+I50</f>
        <v>4.5</v>
      </c>
      <c r="J61" s="37"/>
      <c r="K61" s="38">
        <f>K5+K13+K16+K44+K48+K50</f>
        <v>29</v>
      </c>
      <c r="L61" s="36">
        <f>L5+L13+L16+L44+L48+L50</f>
        <v>4.5</v>
      </c>
      <c r="M61" s="37">
        <f>M5+M13+M16+M44+M48+M50</f>
        <v>1</v>
      </c>
      <c r="N61" s="37">
        <f>N5+N13+N16+N44+N48+N50</f>
        <v>3</v>
      </c>
      <c r="O61" s="37"/>
      <c r="P61" s="38">
        <f>P5+P13+P16+P44+P48+P50</f>
        <v>27</v>
      </c>
      <c r="Q61" s="17">
        <f>Q5+Q13+Q16+Q44+Q48+Q50</f>
        <v>2</v>
      </c>
      <c r="R61" s="37">
        <f>R5+R13+R16+R44+R48+R50</f>
        <v>1</v>
      </c>
      <c r="S61" s="37">
        <f>S5+S13+S16+S44+S48+S50</f>
        <v>1</v>
      </c>
      <c r="T61" s="37"/>
      <c r="U61" s="38">
        <f>U5+U13+U16+U44+U48+U50</f>
        <v>20</v>
      </c>
      <c r="V61" s="36">
        <f>V5+V13+V16+V44+V48+V50</f>
        <v>1</v>
      </c>
      <c r="W61" s="37">
        <f>W5+W13+W16+W44+W48+W50</f>
        <v>0</v>
      </c>
      <c r="X61" s="37">
        <f>X5+X13+X16+X44+X48+X50</f>
        <v>1</v>
      </c>
      <c r="Y61" s="37"/>
      <c r="Z61" s="38">
        <f>Z5+Z13+Z16+Z44+Z48+Z50</f>
        <v>20</v>
      </c>
      <c r="AA61" s="129">
        <f>+AA50+AA44+AA22+AA16+AA13+AA5</f>
        <v>0</v>
      </c>
      <c r="AB61" s="38">
        <f>K61+P61+U61+Z61</f>
        <v>96</v>
      </c>
      <c r="AC61" s="114"/>
    </row>
    <row r="62" spans="1:32" s="14" customFormat="1" ht="15" customHeight="1" x14ac:dyDescent="0.2">
      <c r="A62" s="114"/>
      <c r="B62" s="114"/>
      <c r="C62" s="126" t="s">
        <v>127</v>
      </c>
      <c r="D62" s="126"/>
      <c r="E62" s="127">
        <f>E5+E13+E16+E23+E44+E48+E50</f>
        <v>44.5</v>
      </c>
      <c r="F62" s="127">
        <f>F5+F13+F16+F23+F44+F48+F50</f>
        <v>120</v>
      </c>
      <c r="G62" s="17">
        <f>+G5+G13+G16+G23+G50+G44+G48</f>
        <v>5.5</v>
      </c>
      <c r="H62" s="37">
        <f>+H5+H13+H16+H23+H50+H44+H48</f>
        <v>2</v>
      </c>
      <c r="I62" s="37">
        <f>+I5+I13+I16+I23+I50+I44+I48</f>
        <v>4.5</v>
      </c>
      <c r="J62" s="37"/>
      <c r="K62" s="38">
        <f>+K5+K13+K16+K23+K50+K44+K48</f>
        <v>29</v>
      </c>
      <c r="L62" s="36">
        <f>+L5+L13+L16+L23+L50+L44+L48</f>
        <v>5.5</v>
      </c>
      <c r="M62" s="37">
        <f>+M5+M13+M16+M23+M50+M44+M48</f>
        <v>1</v>
      </c>
      <c r="N62" s="37">
        <f>+N5+N13+N16+N23+N50+N44+N48</f>
        <v>3.5</v>
      </c>
      <c r="O62" s="37"/>
      <c r="P62" s="38">
        <f>+P5+P13+P16+P23+P50+P44+P48</f>
        <v>31</v>
      </c>
      <c r="Q62" s="17">
        <f>+Q5+Q13+Q16+Q23+Q50+Q44+Q48</f>
        <v>4.5</v>
      </c>
      <c r="R62" s="37">
        <f>+R5+R13+R16+R23+R50+R44+R48</f>
        <v>1</v>
      </c>
      <c r="S62" s="37">
        <f>+S5+S13+S16+S23+S50+S44+S48</f>
        <v>3.5</v>
      </c>
      <c r="T62" s="37"/>
      <c r="U62" s="38">
        <f>+U5+U13+U16+U23+U50+U44+U48</f>
        <v>32</v>
      </c>
      <c r="V62" s="36">
        <f>+V5+V13+V16+V23+V50+V44+V48</f>
        <v>3.5</v>
      </c>
      <c r="W62" s="37">
        <f>+W5+W13+W16+W23+W50+W44+W48</f>
        <v>0</v>
      </c>
      <c r="X62" s="37">
        <f>+X5+X13+X16+X23+X50+X44+X48</f>
        <v>2</v>
      </c>
      <c r="Y62" s="37"/>
      <c r="Z62" s="38">
        <f>+Z5+Z13+Z16+Z23+Z50+Z44+Z48</f>
        <v>28</v>
      </c>
      <c r="AA62" s="38">
        <f>+AA5+AA13+AA16+AA23+AA44+AA50</f>
        <v>0</v>
      </c>
      <c r="AB62" s="38">
        <f>K62+P62+U62+Z62</f>
        <v>120</v>
      </c>
      <c r="AC62" s="114"/>
    </row>
    <row r="63" spans="1:32" s="14" customFormat="1" ht="15" customHeight="1" x14ac:dyDescent="0.2">
      <c r="A63" s="114"/>
      <c r="B63" s="114"/>
      <c r="C63" s="126" t="s">
        <v>128</v>
      </c>
      <c r="D63" s="126"/>
      <c r="E63" s="127">
        <f>E5+E13+E16+E30+E44+E48+E50</f>
        <v>45</v>
      </c>
      <c r="F63" s="127">
        <f>F5+F13+F16+F30+F44+F48+F50</f>
        <v>120</v>
      </c>
      <c r="G63" s="17">
        <f>+G5+G13+G16+G30+G50+G44+G48</f>
        <v>5.5</v>
      </c>
      <c r="H63" s="37">
        <f>+H5+H13+H16+H30+H50+H44+H48</f>
        <v>2</v>
      </c>
      <c r="I63" s="37">
        <f>+I5+I13+I16+I30+I50+I44+I48</f>
        <v>4.5</v>
      </c>
      <c r="J63" s="37"/>
      <c r="K63" s="38">
        <f>+K5+K13+K16+K30+K50+K44+K48</f>
        <v>29</v>
      </c>
      <c r="L63" s="36">
        <f>+L5+L13+L16+L30+L50+L44+L48</f>
        <v>6</v>
      </c>
      <c r="M63" s="37">
        <f>+M5+M13+M16+M30+M50+M44+M48</f>
        <v>1</v>
      </c>
      <c r="N63" s="37">
        <f>+N5+N13+N16+N30+N50+N44+N48</f>
        <v>3</v>
      </c>
      <c r="O63" s="37"/>
      <c r="P63" s="38">
        <f>+P5+P13+P16+P30+P50+P44+P48</f>
        <v>31</v>
      </c>
      <c r="Q63" s="17">
        <f>+Q5+Q13+Q16+Q30+Q50+Q44+Q48</f>
        <v>5</v>
      </c>
      <c r="R63" s="37">
        <f>+R5+R13+R16+R30+R50+R44+R48</f>
        <v>1</v>
      </c>
      <c r="S63" s="37">
        <f>+S5+S13+S16+S30+S50+S44+S48</f>
        <v>3.5</v>
      </c>
      <c r="T63" s="37"/>
      <c r="U63" s="38">
        <f>+U5+U13+U16+U30+U50+U44+U48</f>
        <v>32</v>
      </c>
      <c r="V63" s="36">
        <f>+V5+V13+V16+V30+V50+V44+V48</f>
        <v>3.5</v>
      </c>
      <c r="W63" s="37">
        <f>+W5+W13+W16+W30+W50+W44+W48</f>
        <v>0</v>
      </c>
      <c r="X63" s="37">
        <f>+X5+X13+X16+X30+X50+X44+X48</f>
        <v>2</v>
      </c>
      <c r="Y63" s="37"/>
      <c r="Z63" s="38">
        <f>+Z5+Z13+Z16+Z30+Z50+Z44+Z48</f>
        <v>28</v>
      </c>
      <c r="AA63" s="38">
        <f>+AA5+AA13+AA16+AA30+AA44+AA50</f>
        <v>0</v>
      </c>
      <c r="AB63" s="38">
        <f>K63+P63+U63+Z63</f>
        <v>120</v>
      </c>
      <c r="AC63" s="114"/>
    </row>
    <row r="64" spans="1:32" s="14" customFormat="1" ht="15" customHeight="1" thickBot="1" x14ac:dyDescent="0.25">
      <c r="A64" s="114"/>
      <c r="B64" s="114"/>
      <c r="C64" s="131" t="s">
        <v>129</v>
      </c>
      <c r="D64" s="131"/>
      <c r="E64" s="132">
        <f>E5+E13+E16+E37+E44+E48+E50</f>
        <v>45</v>
      </c>
      <c r="F64" s="132">
        <f>F5+F13+F16+F37+F44+F48+F50</f>
        <v>120</v>
      </c>
      <c r="G64" s="133">
        <f>+G5+G13+G16+G37+G44+G48+G50</f>
        <v>5.5</v>
      </c>
      <c r="H64" s="134">
        <f>+H5+H13+H16+H37+H44+H48+H50</f>
        <v>2</v>
      </c>
      <c r="I64" s="134">
        <f>+I5+I13+I16+I37+I44+I48+I50</f>
        <v>4.5</v>
      </c>
      <c r="J64" s="134"/>
      <c r="K64" s="135">
        <f>+K5+K13+K16+K37+K44+K48+K50</f>
        <v>29</v>
      </c>
      <c r="L64" s="136">
        <f>+L5+L13+L16+L37+L44+L48+L50</f>
        <v>5</v>
      </c>
      <c r="M64" s="134">
        <f>+M5+M13+M16+M37+M44+M48+M50</f>
        <v>1</v>
      </c>
      <c r="N64" s="134">
        <f>+N5+N13+N16+N37+N44+N48+N50</f>
        <v>3.5</v>
      </c>
      <c r="O64" s="134"/>
      <c r="P64" s="135">
        <f>+P5+P13+P16+P37+P44+P48+P50</f>
        <v>31</v>
      </c>
      <c r="Q64" s="133">
        <f>+Q5+Q13+Q16+Q37+Q44+Q48+Q50</f>
        <v>5</v>
      </c>
      <c r="R64" s="134">
        <f>+R5+R13+R16+R37+R44+R48+R50</f>
        <v>1</v>
      </c>
      <c r="S64" s="134">
        <f>+S5+S13+S16+S37+S44+S48+S50</f>
        <v>3.5</v>
      </c>
      <c r="T64" s="134"/>
      <c r="U64" s="135">
        <f>+U5+U13+U16+U37+U44+U48+U50</f>
        <v>32</v>
      </c>
      <c r="V64" s="136">
        <f>+V5+V13+V16+V37+V44+V48+V50</f>
        <v>3</v>
      </c>
      <c r="W64" s="134">
        <f>+W5+W13+W16+W37+W44+W48+W50</f>
        <v>0</v>
      </c>
      <c r="X64" s="134">
        <f>+X5+X13+X16+X37+X44+X48+X50</f>
        <v>3</v>
      </c>
      <c r="Y64" s="134"/>
      <c r="Z64" s="135">
        <f>+Z5+Z13+Z16+Z37+Z44+Z48+Z50</f>
        <v>28</v>
      </c>
      <c r="AA64" s="137" t="e">
        <f>+#REF!+AA14+#REF!+AA31+AA45+AA53</f>
        <v>#REF!</v>
      </c>
      <c r="AB64" s="138">
        <f>K64+P64+U64+Z64</f>
        <v>120</v>
      </c>
      <c r="AC64" s="114"/>
    </row>
    <row r="66" spans="1:29" s="14" customFormat="1" x14ac:dyDescent="0.2">
      <c r="A66" s="114"/>
      <c r="B66" s="114"/>
      <c r="AB66" s="114"/>
      <c r="AC66" s="114"/>
    </row>
    <row r="67" spans="1:29" s="14" customFormat="1" x14ac:dyDescent="0.2">
      <c r="A67" s="139" t="s">
        <v>130</v>
      </c>
      <c r="B67" s="114"/>
    </row>
    <row r="68" spans="1:29" s="14" customFormat="1" x14ac:dyDescent="0.2">
      <c r="A68" s="14" t="s">
        <v>131</v>
      </c>
      <c r="B68" s="114"/>
      <c r="AB68" s="114"/>
      <c r="AC68" s="114"/>
    </row>
    <row r="69" spans="1:29" s="14" customFormat="1" x14ac:dyDescent="0.2">
      <c r="A69" s="93"/>
      <c r="B69" s="114"/>
      <c r="AB69" s="114"/>
      <c r="AC69" s="114"/>
    </row>
    <row r="70" spans="1:29" s="14" customFormat="1" x14ac:dyDescent="0.2">
      <c r="A70" s="114"/>
      <c r="B70" s="114"/>
      <c r="AB70" s="114"/>
      <c r="AC70" s="114"/>
    </row>
  </sheetData>
  <mergeCells count="14">
    <mergeCell ref="G3:K3"/>
    <mergeCell ref="L3:P3"/>
    <mergeCell ref="Q3:U3"/>
    <mergeCell ref="V3:Z3"/>
    <mergeCell ref="A1:AC1"/>
    <mergeCell ref="G2:Z2"/>
    <mergeCell ref="AB2:AB3"/>
    <mergeCell ref="AC2:AC3"/>
    <mergeCell ref="A3:A4"/>
    <mergeCell ref="B3:B4"/>
    <mergeCell ref="C3:C4"/>
    <mergeCell ref="D3:D4"/>
    <mergeCell ref="E3:E4"/>
    <mergeCell ref="F3:F4"/>
  </mergeCells>
  <printOptions horizontalCentered="1"/>
  <pageMargins left="0.70866141732283472" right="0.70866141732283472" top="0.74803149606299213" bottom="0.74803149606299213" header="0.31496062992125984" footer="0.31496062992125984"/>
  <pageSetup paperSize="8" fitToHeight="0" orientation="landscape" r:id="rId1"/>
  <headerFooter alignWithMargins="0">
    <oddHeader>&amp;L&amp;"Arial,Félkövér"Óbudai Egyetem
Neumann János Informatikai Kar&amp;R&amp;"Arial,Félkövér"Érvényes: 2018/2019. tanévtől</oddHeader>
    <oddFooter>&amp;CTanterv - Nappali&amp;R&amp;P / 2</oddFooter>
  </headerFooter>
  <rowBreaks count="1" manualBreakCount="1">
    <brk id="49" max="28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8441EDDF9BEE844EA56F818B1FD511E8" ma:contentTypeVersion="10" ma:contentTypeDescription="Új dokumentum létrehozása." ma:contentTypeScope="" ma:versionID="43d7febf837ec24f4aefcb346287f535">
  <xsd:schema xmlns:xsd="http://www.w3.org/2001/XMLSchema" xmlns:xs="http://www.w3.org/2001/XMLSchema" xmlns:p="http://schemas.microsoft.com/office/2006/metadata/properties" xmlns:ns2="e3386913-36fb-4319-ad0d-41cc24f8ebdc" xmlns:ns3="89a0d6c6-d406-4ea9-8149-505dbbf73136" targetNamespace="http://schemas.microsoft.com/office/2006/metadata/properties" ma:root="true" ma:fieldsID="33895ecd380107223a2ecd48da3f12c5" ns2:_="" ns3:_="">
    <xsd:import namespace="e3386913-36fb-4319-ad0d-41cc24f8ebdc"/>
    <xsd:import namespace="89a0d6c6-d406-4ea9-8149-505dbbf7313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386913-36fb-4319-ad0d-41cc24f8ebd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a0d6c6-d406-4ea9-8149-505dbbf7313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Résztvevők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Megosztva részletekkel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64D75D9-D8DC-4B17-BF3C-2E00E88A19C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3386913-36fb-4319-ad0d-41cc24f8ebdc"/>
    <ds:schemaRef ds:uri="89a0d6c6-d406-4ea9-8149-505dbbf7313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BE588B8-7B2C-45CD-9ECD-84B15B414EA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F017FF3-EDE3-4BAB-8384-6E2EE6E744EB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MI MSc F tanterv esti 2023 </vt:lpstr>
      <vt:lpstr>'MI MSc F tanterv esti 2023 '!Nyomtatási_terület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Póser Valéria</dc:creator>
  <cp:keywords/>
  <dc:description/>
  <cp:lastModifiedBy>Bacsa Dóra</cp:lastModifiedBy>
  <cp:revision/>
  <dcterms:created xsi:type="dcterms:W3CDTF">2022-10-05T15:35:15Z</dcterms:created>
  <dcterms:modified xsi:type="dcterms:W3CDTF">2025-02-07T19:49:56Z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0x0101008441EDDF9BEE844EA56F818B1FD511E8</vt:lpwstr>
  </property>
  <property fmtid="{D5CDD505-2E9C-101B-9397-08002B2CF9AE}" pid="3" name="Order">
    <vt:r8>99600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ComplianceAssetId">
    <vt:lpwstr/>
  </property>
  <property fmtid="{D5CDD505-2E9C-101B-9397-08002B2CF9AE}" pid="9" name="TemplateUrl">
    <vt:lpwstr/>
  </property>
</Properties>
</file>