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Bacsa_Dóri\Desktop\Tantervellenőrzés\mérnökinfó BSc\"/>
    </mc:Choice>
  </mc:AlternateContent>
  <bookViews>
    <workbookView xWindow="0" yWindow="0" windowWidth="23040" windowHeight="9195"/>
  </bookViews>
  <sheets>
    <sheet name="BSc tanterv nappali" sheetId="14" r:id="rId1"/>
    <sheet name="1. sz. melléklet" sheetId="16" r:id="rId2"/>
  </sheets>
  <externalReferences>
    <externalReference r:id="rId3"/>
  </externalReferences>
  <definedNames>
    <definedName name="_xlnm._FilterDatabase" localSheetId="1" hidden="1">'1. sz. melléklet'!$A$6:$AT$77</definedName>
    <definedName name="_xlnm._FilterDatabase" localSheetId="0" hidden="1">'BSc tanterv nappali'!$A$8:$AT$107</definedName>
    <definedName name="_xlnm.Print_Area" localSheetId="1">'1. sz. melléklet'!$A$1:$AT$103</definedName>
    <definedName name="_xlnm.Print_Area" localSheetId="0">'BSc tanterv nappali'!$A$1:$AT$106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P86" i="16" l="1"/>
  <c r="AN86" i="16"/>
  <c r="AM86" i="16"/>
  <c r="AL86" i="16"/>
  <c r="AK86" i="16"/>
  <c r="AI86" i="16"/>
  <c r="AH86" i="16"/>
  <c r="AG86" i="16"/>
  <c r="AF86" i="16"/>
  <c r="AD86" i="16"/>
  <c r="AC86" i="16"/>
  <c r="AB86" i="16"/>
  <c r="AA86" i="16"/>
  <c r="Y86" i="16"/>
  <c r="X86" i="16"/>
  <c r="W86" i="16"/>
  <c r="V86" i="16"/>
  <c r="T86" i="16"/>
  <c r="S86" i="16"/>
  <c r="R86" i="16"/>
  <c r="Q86" i="16"/>
  <c r="O86" i="16"/>
  <c r="N86" i="16"/>
  <c r="M86" i="16"/>
  <c r="L86" i="16"/>
  <c r="J86" i="16"/>
  <c r="I86" i="16"/>
  <c r="H86" i="16"/>
  <c r="G86" i="16"/>
  <c r="F86" i="16"/>
  <c r="G23" i="16" l="1"/>
  <c r="G27" i="16"/>
  <c r="G26" i="16"/>
  <c r="G25" i="16"/>
  <c r="G24" i="16"/>
  <c r="AR62" i="16" l="1"/>
  <c r="AQ62" i="16"/>
  <c r="AQ38" i="14" l="1"/>
  <c r="G73" i="14" l="1"/>
  <c r="G74" i="14"/>
  <c r="G75" i="14"/>
  <c r="G76" i="14"/>
  <c r="G77" i="14"/>
  <c r="G78" i="14"/>
  <c r="G79" i="14"/>
  <c r="G72" i="14"/>
  <c r="G66" i="14"/>
  <c r="G67" i="14"/>
  <c r="G65" i="14"/>
  <c r="G34" i="14"/>
  <c r="G35" i="14"/>
  <c r="G36" i="14"/>
  <c r="G37" i="14"/>
  <c r="G38" i="14"/>
  <c r="G39" i="14"/>
  <c r="G40" i="14"/>
  <c r="G41" i="14"/>
  <c r="G42" i="14"/>
  <c r="G43" i="14"/>
  <c r="G44" i="14"/>
  <c r="G45" i="14"/>
  <c r="G46" i="14"/>
  <c r="G47" i="14"/>
  <c r="G48" i="14"/>
  <c r="G49" i="14"/>
  <c r="G50" i="14"/>
  <c r="G51" i="14"/>
  <c r="G52" i="14"/>
  <c r="G53" i="14"/>
  <c r="G54" i="14"/>
  <c r="G55" i="14"/>
  <c r="G56" i="14"/>
  <c r="G57" i="14"/>
  <c r="G33" i="14"/>
  <c r="G20" i="14"/>
  <c r="G21" i="14"/>
  <c r="G22" i="14"/>
  <c r="G23" i="14"/>
  <c r="G24" i="14"/>
  <c r="G19" i="14"/>
  <c r="G11" i="14"/>
  <c r="G12" i="14"/>
  <c r="G13" i="14"/>
  <c r="G14" i="14"/>
  <c r="G15" i="14"/>
  <c r="G16" i="14"/>
  <c r="G17" i="14"/>
  <c r="G10" i="14"/>
  <c r="F73" i="14"/>
  <c r="F74" i="14"/>
  <c r="F75" i="14"/>
  <c r="F76" i="14"/>
  <c r="F77" i="14"/>
  <c r="F78" i="14"/>
  <c r="F79" i="14"/>
  <c r="F72" i="14"/>
  <c r="F66" i="14"/>
  <c r="F67" i="14"/>
  <c r="F65" i="14"/>
  <c r="F34" i="14"/>
  <c r="F35" i="14"/>
  <c r="F36" i="14"/>
  <c r="F37" i="14"/>
  <c r="F38" i="14"/>
  <c r="F39" i="14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54" i="14"/>
  <c r="F55" i="14"/>
  <c r="F56" i="14"/>
  <c r="F57" i="14"/>
  <c r="F33" i="14"/>
  <c r="F20" i="14"/>
  <c r="F21" i="14"/>
  <c r="F22" i="14"/>
  <c r="F23" i="14"/>
  <c r="F24" i="14"/>
  <c r="F19" i="14"/>
  <c r="F11" i="14"/>
  <c r="F12" i="14"/>
  <c r="F13" i="14"/>
  <c r="F14" i="14"/>
  <c r="F15" i="14"/>
  <c r="F16" i="14"/>
  <c r="F17" i="14"/>
  <c r="F10" i="14"/>
  <c r="F23" i="16"/>
  <c r="F24" i="16"/>
  <c r="F25" i="16"/>
  <c r="F26" i="16"/>
  <c r="F27" i="16"/>
  <c r="F22" i="16"/>
  <c r="F14" i="16"/>
  <c r="F15" i="16"/>
  <c r="F16" i="16"/>
  <c r="F17" i="16"/>
  <c r="F18" i="16"/>
  <c r="F19" i="16"/>
  <c r="F20" i="16"/>
  <c r="F13" i="16"/>
  <c r="F37" i="16"/>
  <c r="F38" i="16"/>
  <c r="F39" i="16"/>
  <c r="F40" i="16"/>
  <c r="F42" i="16"/>
  <c r="F43" i="16"/>
  <c r="F45" i="16"/>
  <c r="F46" i="16"/>
  <c r="F36" i="16"/>
  <c r="F55" i="16"/>
  <c r="F56" i="16"/>
  <c r="F57" i="16"/>
  <c r="F58" i="16"/>
  <c r="F59" i="16"/>
  <c r="F60" i="16"/>
  <c r="F61" i="16"/>
  <c r="F62" i="16"/>
  <c r="F63" i="16"/>
  <c r="F64" i="16"/>
  <c r="F65" i="16"/>
  <c r="F66" i="16"/>
  <c r="F67" i="16"/>
  <c r="F68" i="16"/>
  <c r="F69" i="16"/>
  <c r="F70" i="16"/>
  <c r="F71" i="16"/>
  <c r="F72" i="16"/>
  <c r="F73" i="16"/>
  <c r="F74" i="16"/>
  <c r="F75" i="16"/>
  <c r="F49" i="16"/>
  <c r="F50" i="16"/>
  <c r="F51" i="16"/>
  <c r="F52" i="16"/>
  <c r="F53" i="16"/>
  <c r="F48" i="16"/>
  <c r="AQ74" i="16" l="1"/>
  <c r="AR74" i="16"/>
  <c r="AQ73" i="16"/>
  <c r="AR73" i="16"/>
  <c r="AQ72" i="16"/>
  <c r="AR72" i="16"/>
  <c r="AQ71" i="16"/>
  <c r="AR71" i="16"/>
  <c r="AQ70" i="16"/>
  <c r="AR70" i="16"/>
  <c r="AR69" i="16"/>
  <c r="AQ69" i="16"/>
  <c r="AR68" i="16"/>
  <c r="AQ68" i="16"/>
  <c r="AR12" i="16"/>
  <c r="AQ12" i="16"/>
  <c r="AR21" i="16"/>
  <c r="AQ21" i="16"/>
  <c r="AR47" i="16"/>
  <c r="AQ47" i="16"/>
  <c r="AR35" i="16"/>
  <c r="AQ35" i="16"/>
  <c r="AP54" i="16" l="1"/>
  <c r="AN54" i="16"/>
  <c r="AM54" i="16"/>
  <c r="AL54" i="16"/>
  <c r="AK54" i="16"/>
  <c r="AI54" i="16"/>
  <c r="AH54" i="16"/>
  <c r="AG54" i="16"/>
  <c r="V47" i="16"/>
  <c r="T47" i="16"/>
  <c r="S47" i="16"/>
  <c r="R47" i="16"/>
  <c r="Q47" i="16"/>
  <c r="O47" i="16"/>
  <c r="N47" i="16"/>
  <c r="M47" i="16"/>
  <c r="L47" i="16"/>
  <c r="J47" i="16"/>
  <c r="I47" i="16"/>
  <c r="H47" i="16"/>
  <c r="G65" i="16"/>
  <c r="G66" i="16"/>
  <c r="AR56" i="14" l="1"/>
  <c r="AQ56" i="14"/>
  <c r="AR13" i="16" l="1"/>
  <c r="AR14" i="16"/>
  <c r="AR15" i="16"/>
  <c r="AR16" i="16"/>
  <c r="AR17" i="16"/>
  <c r="AR18" i="16"/>
  <c r="AR19" i="16"/>
  <c r="AR20" i="16"/>
  <c r="AQ20" i="16"/>
  <c r="AQ19" i="16"/>
  <c r="AQ18" i="16"/>
  <c r="AQ17" i="16"/>
  <c r="AQ16" i="16"/>
  <c r="AQ15" i="16"/>
  <c r="AQ14" i="16"/>
  <c r="AQ13" i="16"/>
  <c r="AR23" i="16"/>
  <c r="AR24" i="16"/>
  <c r="AR25" i="16"/>
  <c r="AR26" i="16"/>
  <c r="AR27" i="16"/>
  <c r="AQ23" i="16"/>
  <c r="AQ27" i="16"/>
  <c r="AQ26" i="16"/>
  <c r="AT46" i="16"/>
  <c r="AS46" i="16"/>
  <c r="AR45" i="16"/>
  <c r="AR46" i="16"/>
  <c r="AQ46" i="16"/>
  <c r="AQ45" i="16"/>
  <c r="AR42" i="16"/>
  <c r="AR43" i="16"/>
  <c r="AQ43" i="16"/>
  <c r="AQ42" i="16"/>
  <c r="AT40" i="16"/>
  <c r="AS40" i="16"/>
  <c r="AR36" i="16"/>
  <c r="AR37" i="16"/>
  <c r="AR38" i="16"/>
  <c r="AR39" i="16"/>
  <c r="AR40" i="16"/>
  <c r="AQ40" i="16"/>
  <c r="AQ39" i="16"/>
  <c r="AQ38" i="16"/>
  <c r="AQ37" i="16"/>
  <c r="AQ36" i="16"/>
  <c r="AR14" i="14"/>
  <c r="AQ14" i="14"/>
  <c r="AR52" i="14" l="1"/>
  <c r="AQ52" i="14"/>
  <c r="AP47" i="16" l="1"/>
  <c r="AL47" i="16"/>
  <c r="AQ25" i="16" l="1"/>
  <c r="AQ24" i="16"/>
  <c r="AT67" i="16"/>
  <c r="AS67" i="16"/>
  <c r="AR67" i="16"/>
  <c r="AQ67" i="16"/>
  <c r="AR66" i="16"/>
  <c r="AQ66" i="16"/>
  <c r="AR65" i="16"/>
  <c r="AQ65" i="16"/>
  <c r="AR64" i="16"/>
  <c r="AQ64" i="16"/>
  <c r="AR63" i="16"/>
  <c r="AQ63" i="16"/>
  <c r="AT61" i="16"/>
  <c r="AS61" i="16"/>
  <c r="AR61" i="16"/>
  <c r="AQ61" i="16"/>
  <c r="AR60" i="16"/>
  <c r="AQ60" i="16"/>
  <c r="AR59" i="16"/>
  <c r="AQ59" i="16"/>
  <c r="AR58" i="16"/>
  <c r="AQ58" i="16"/>
  <c r="AR57" i="16"/>
  <c r="AQ57" i="16"/>
  <c r="AR56" i="16"/>
  <c r="AQ56" i="16"/>
  <c r="AR55" i="16"/>
  <c r="AQ55" i="16"/>
  <c r="AR53" i="16"/>
  <c r="AQ53" i="16"/>
  <c r="AQ51" i="16"/>
  <c r="AR51" i="16"/>
  <c r="AQ52" i="16"/>
  <c r="AR52" i="16"/>
  <c r="AR50" i="16"/>
  <c r="AQ50" i="16"/>
  <c r="AR49" i="16"/>
  <c r="AQ49" i="16"/>
  <c r="AR48" i="16"/>
  <c r="AQ48" i="16"/>
  <c r="AR51" i="14"/>
  <c r="AQ51" i="14"/>
  <c r="AR57" i="14"/>
  <c r="AQ57" i="14"/>
  <c r="AQ50" i="14"/>
  <c r="AQ54" i="14"/>
  <c r="AR54" i="14"/>
  <c r="AQ55" i="14"/>
  <c r="AR55" i="14"/>
  <c r="AR53" i="14"/>
  <c r="AQ53" i="14"/>
  <c r="AR36" i="14"/>
  <c r="AQ36" i="14"/>
  <c r="AR50" i="14" l="1"/>
  <c r="AR66" i="14" l="1"/>
  <c r="AQ66" i="14"/>
  <c r="AQ65" i="14"/>
  <c r="AR65" i="14"/>
  <c r="AS50" i="14" l="1"/>
  <c r="AQ49" i="14"/>
  <c r="AQ48" i="14"/>
  <c r="AQ46" i="14"/>
  <c r="AQ45" i="14"/>
  <c r="AQ44" i="14"/>
  <c r="AQ43" i="14"/>
  <c r="AQ37" i="14"/>
  <c r="AR35" i="14"/>
  <c r="AQ35" i="14"/>
  <c r="AR34" i="14"/>
  <c r="AQ34" i="14"/>
  <c r="AS14" i="14" l="1"/>
  <c r="AQ11" i="14"/>
  <c r="AQ13" i="14"/>
  <c r="AQ16" i="14"/>
  <c r="AQ39" i="14" l="1"/>
  <c r="AT50" i="14" l="1"/>
  <c r="AR49" i="14"/>
  <c r="AR48" i="14"/>
  <c r="AR46" i="14"/>
  <c r="AR45" i="14"/>
  <c r="AR44" i="14"/>
  <c r="AR43" i="14"/>
  <c r="AR41" i="14"/>
  <c r="AR39" i="14"/>
  <c r="AR38" i="14"/>
  <c r="AR37" i="14"/>
  <c r="AR16" i="14"/>
  <c r="AT14" i="14"/>
  <c r="AR13" i="14"/>
  <c r="AR11" i="14"/>
  <c r="AO71" i="14" l="1"/>
  <c r="AO70" i="14"/>
  <c r="AJ71" i="14"/>
  <c r="AJ70" i="14"/>
  <c r="AE71" i="14"/>
  <c r="AE70" i="14"/>
  <c r="Z71" i="14"/>
  <c r="Z70" i="14"/>
  <c r="AF54" i="16" l="1"/>
  <c r="AD54" i="16"/>
  <c r="AC54" i="16"/>
  <c r="AB54" i="16"/>
  <c r="AA54" i="16"/>
  <c r="AA47" i="16" s="1"/>
  <c r="Y54" i="16"/>
  <c r="Y47" i="16" s="1"/>
  <c r="X54" i="16"/>
  <c r="X47" i="16" s="1"/>
  <c r="W54" i="16"/>
  <c r="AP44" i="16"/>
  <c r="AO44" i="16"/>
  <c r="AN44" i="16"/>
  <c r="AM44" i="16"/>
  <c r="AL44" i="16"/>
  <c r="AP41" i="16"/>
  <c r="AO41" i="16"/>
  <c r="AN41" i="16"/>
  <c r="AM41" i="16"/>
  <c r="AL41" i="16"/>
  <c r="AK44" i="16"/>
  <c r="AJ44" i="16"/>
  <c r="AI44" i="16"/>
  <c r="AH44" i="16"/>
  <c r="AG44" i="16"/>
  <c r="AK41" i="16"/>
  <c r="AJ41" i="16"/>
  <c r="AI41" i="16"/>
  <c r="AH41" i="16"/>
  <c r="AG41" i="16"/>
  <c r="AF44" i="16"/>
  <c r="AE44" i="16"/>
  <c r="AD44" i="16"/>
  <c r="AC44" i="16"/>
  <c r="AB44" i="16"/>
  <c r="AF41" i="16"/>
  <c r="AE41" i="16"/>
  <c r="AD41" i="16"/>
  <c r="AC41" i="16"/>
  <c r="AB41" i="16"/>
  <c r="AA44" i="16"/>
  <c r="Z44" i="16"/>
  <c r="Y44" i="16"/>
  <c r="X44" i="16"/>
  <c r="W44" i="16"/>
  <c r="X41" i="16"/>
  <c r="Y41" i="16"/>
  <c r="Z41" i="16"/>
  <c r="AA41" i="16"/>
  <c r="W41" i="16"/>
  <c r="F41" i="16" l="1"/>
  <c r="W47" i="16"/>
  <c r="F54" i="16"/>
  <c r="F44" i="16"/>
  <c r="G22" i="16"/>
  <c r="AF47" i="16" l="1"/>
  <c r="G75" i="16"/>
  <c r="G67" i="16"/>
  <c r="G64" i="16"/>
  <c r="G63" i="16"/>
  <c r="G62" i="16"/>
  <c r="G61" i="16"/>
  <c r="G60" i="16"/>
  <c r="G59" i="16"/>
  <c r="G58" i="16"/>
  <c r="G57" i="16"/>
  <c r="G56" i="16"/>
  <c r="G55" i="16"/>
  <c r="G53" i="16"/>
  <c r="G52" i="16"/>
  <c r="G51" i="16"/>
  <c r="G50" i="16"/>
  <c r="G49" i="16"/>
  <c r="G48" i="16"/>
  <c r="G39" i="16" l="1"/>
  <c r="AN35" i="16" l="1"/>
  <c r="AL35" i="16"/>
  <c r="AD35" i="16"/>
  <c r="AB35" i="16"/>
  <c r="AP35" i="16" l="1"/>
  <c r="AK35" i="16"/>
  <c r="AF35" i="16"/>
  <c r="G44" i="16"/>
  <c r="G41" i="16"/>
  <c r="G13" i="16"/>
  <c r="AN47" i="16" l="1"/>
  <c r="AM47" i="16"/>
  <c r="AK47" i="16"/>
  <c r="AI47" i="16"/>
  <c r="AH47" i="16"/>
  <c r="AG47" i="16"/>
  <c r="AD47" i="16"/>
  <c r="AC47" i="16"/>
  <c r="AB47" i="16"/>
  <c r="J9" i="14" l="1"/>
  <c r="I9" i="14"/>
  <c r="H9" i="14"/>
  <c r="L9" i="14"/>
  <c r="O9" i="14"/>
  <c r="N9" i="14"/>
  <c r="M9" i="14"/>
  <c r="Q9" i="14"/>
  <c r="T9" i="14"/>
  <c r="S9" i="14"/>
  <c r="R9" i="14"/>
  <c r="V9" i="14"/>
  <c r="Y9" i="14"/>
  <c r="X9" i="14"/>
  <c r="W9" i="14"/>
  <c r="AA9" i="14"/>
  <c r="AD9" i="14"/>
  <c r="AC9" i="14"/>
  <c r="AB9" i="14"/>
  <c r="AF9" i="14"/>
  <c r="AK9" i="14"/>
  <c r="AI9" i="14"/>
  <c r="AH9" i="14"/>
  <c r="AG9" i="14"/>
  <c r="AN9" i="14"/>
  <c r="AM9" i="14"/>
  <c r="AL9" i="14"/>
  <c r="AP9" i="14"/>
  <c r="F32" i="14" l="1"/>
  <c r="G32" i="14"/>
  <c r="F64" i="14"/>
  <c r="G64" i="14"/>
  <c r="G18" i="14"/>
  <c r="F18" i="14"/>
  <c r="AA64" i="14"/>
  <c r="Y64" i="14"/>
  <c r="X64" i="14"/>
  <c r="W64" i="14"/>
  <c r="AP64" i="14"/>
  <c r="AN64" i="14"/>
  <c r="AM64" i="14"/>
  <c r="AL64" i="14"/>
  <c r="AK64" i="14"/>
  <c r="AI64" i="14"/>
  <c r="AH64" i="14"/>
  <c r="AG64" i="14"/>
  <c r="AF64" i="14"/>
  <c r="AD64" i="14"/>
  <c r="AC64" i="14"/>
  <c r="AB64" i="14"/>
  <c r="H32" i="14" l="1"/>
  <c r="I32" i="14"/>
  <c r="J32" i="14"/>
  <c r="L32" i="14"/>
  <c r="M32" i="14"/>
  <c r="N32" i="14"/>
  <c r="O32" i="14"/>
  <c r="Q32" i="14"/>
  <c r="R32" i="14"/>
  <c r="S32" i="14"/>
  <c r="T32" i="14"/>
  <c r="V32" i="14"/>
  <c r="W32" i="14"/>
  <c r="X32" i="14"/>
  <c r="Y32" i="14"/>
  <c r="AA32" i="14"/>
  <c r="AB32" i="14"/>
  <c r="AC32" i="14"/>
  <c r="AD32" i="14"/>
  <c r="AF32" i="14"/>
  <c r="AG32" i="14"/>
  <c r="AH32" i="14"/>
  <c r="AI32" i="14"/>
  <c r="AK32" i="14"/>
  <c r="AL32" i="14"/>
  <c r="AM32" i="14"/>
  <c r="AN32" i="14"/>
  <c r="AP32" i="14"/>
  <c r="G47" i="16"/>
  <c r="F47" i="16"/>
  <c r="G37" i="16"/>
  <c r="G38" i="16"/>
  <c r="G40" i="16"/>
  <c r="G42" i="16"/>
  <c r="G43" i="16"/>
  <c r="G45" i="16"/>
  <c r="G46" i="16"/>
  <c r="G36" i="16"/>
  <c r="AC35" i="16"/>
  <c r="AG35" i="16"/>
  <c r="AH35" i="16"/>
  <c r="AI35" i="16"/>
  <c r="AM35" i="16"/>
  <c r="AF21" i="16"/>
  <c r="AG21" i="16"/>
  <c r="AH21" i="16"/>
  <c r="AI21" i="16"/>
  <c r="AK21" i="16"/>
  <c r="AL21" i="16"/>
  <c r="AM21" i="16"/>
  <c r="AN21" i="16"/>
  <c r="AP21" i="16"/>
  <c r="AC21" i="16"/>
  <c r="AD21" i="16"/>
  <c r="AB21" i="16"/>
  <c r="G14" i="16"/>
  <c r="G15" i="16"/>
  <c r="G16" i="16"/>
  <c r="G17" i="16"/>
  <c r="G18" i="16"/>
  <c r="G19" i="16"/>
  <c r="G20" i="16"/>
  <c r="AH12" i="16"/>
  <c r="AI12" i="16"/>
  <c r="AC12" i="16"/>
  <c r="AD12" i="16"/>
  <c r="V64" i="14"/>
  <c r="T64" i="14"/>
  <c r="S64" i="14"/>
  <c r="R64" i="14"/>
  <c r="Q64" i="14"/>
  <c r="O64" i="14"/>
  <c r="N64" i="14"/>
  <c r="M64" i="14"/>
  <c r="L64" i="14"/>
  <c r="J64" i="14"/>
  <c r="I64" i="14"/>
  <c r="H64" i="14"/>
  <c r="H18" i="14"/>
  <c r="I18" i="14"/>
  <c r="J18" i="14"/>
  <c r="L18" i="14"/>
  <c r="M18" i="14"/>
  <c r="N18" i="14"/>
  <c r="O18" i="14"/>
  <c r="Q18" i="14"/>
  <c r="R18" i="14"/>
  <c r="S18" i="14"/>
  <c r="T18" i="14"/>
  <c r="V18" i="14"/>
  <c r="W18" i="14"/>
  <c r="X18" i="14"/>
  <c r="Y18" i="14"/>
  <c r="AA18" i="14"/>
  <c r="AB18" i="14"/>
  <c r="AC18" i="14"/>
  <c r="AD18" i="14"/>
  <c r="AF18" i="14"/>
  <c r="AG18" i="14"/>
  <c r="AH18" i="14"/>
  <c r="AI18" i="14"/>
  <c r="AK18" i="14"/>
  <c r="AL18" i="14"/>
  <c r="AM18" i="14"/>
  <c r="AN18" i="14"/>
  <c r="AP18" i="14"/>
  <c r="AP12" i="16"/>
  <c r="AN12" i="16"/>
  <c r="AM12" i="16"/>
  <c r="AL12" i="16"/>
  <c r="AK12" i="16"/>
  <c r="AG12" i="16"/>
  <c r="AF12" i="16"/>
  <c r="AB12" i="16"/>
  <c r="AA12" i="16"/>
  <c r="Y12" i="16"/>
  <c r="X12" i="16"/>
  <c r="W12" i="16"/>
  <c r="V12" i="16"/>
  <c r="T12" i="16"/>
  <c r="S12" i="16"/>
  <c r="R12" i="16"/>
  <c r="Q12" i="16"/>
  <c r="O12" i="16"/>
  <c r="N12" i="16"/>
  <c r="M12" i="16"/>
  <c r="L12" i="16"/>
  <c r="J12" i="16"/>
  <c r="I12" i="16"/>
  <c r="H12" i="16"/>
  <c r="H21" i="16"/>
  <c r="I21" i="16"/>
  <c r="J21" i="16"/>
  <c r="L21" i="16"/>
  <c r="M21" i="16"/>
  <c r="N21" i="16"/>
  <c r="O21" i="16"/>
  <c r="Q21" i="16"/>
  <c r="R21" i="16"/>
  <c r="S21" i="16"/>
  <c r="T21" i="16"/>
  <c r="V21" i="16"/>
  <c r="W21" i="16"/>
  <c r="X21" i="16"/>
  <c r="Y21" i="16"/>
  <c r="AA21" i="16"/>
  <c r="AA35" i="16"/>
  <c r="Y35" i="16"/>
  <c r="X35" i="16"/>
  <c r="W35" i="16"/>
  <c r="V35" i="16"/>
  <c r="T35" i="16"/>
  <c r="S35" i="16"/>
  <c r="R35" i="16"/>
  <c r="Q35" i="16"/>
  <c r="O35" i="16"/>
  <c r="N35" i="16"/>
  <c r="M35" i="16"/>
  <c r="L35" i="16"/>
  <c r="J35" i="16"/>
  <c r="I35" i="16"/>
  <c r="H35" i="16"/>
  <c r="F9" i="14"/>
  <c r="G9" i="14"/>
  <c r="G35" i="16" l="1"/>
  <c r="F35" i="16"/>
  <c r="F68" i="14"/>
  <c r="F21" i="16"/>
  <c r="G21" i="16"/>
  <c r="F12" i="16"/>
  <c r="G12" i="16"/>
  <c r="AN68" i="14"/>
  <c r="AB68" i="14"/>
  <c r="X68" i="14"/>
  <c r="L68" i="14"/>
  <c r="H68" i="14"/>
  <c r="AL68" i="14"/>
  <c r="AD68" i="14"/>
  <c r="V68" i="14"/>
  <c r="N68" i="14"/>
  <c r="J68" i="14"/>
  <c r="AH68" i="14"/>
  <c r="AF68" i="14"/>
  <c r="R68" i="14"/>
  <c r="U71" i="14"/>
  <c r="U70" i="14"/>
  <c r="AK68" i="14"/>
  <c r="AG68" i="14"/>
  <c r="AC68" i="14"/>
  <c r="Y68" i="14"/>
  <c r="Q68" i="14"/>
  <c r="M68" i="14"/>
  <c r="I68" i="14"/>
  <c r="P70" i="14"/>
  <c r="P71" i="14"/>
  <c r="T68" i="14"/>
  <c r="K70" i="14"/>
  <c r="K71" i="14"/>
  <c r="AM68" i="14"/>
  <c r="AI68" i="14"/>
  <c r="AA68" i="14"/>
  <c r="W68" i="14"/>
  <c r="S68" i="14"/>
  <c r="O68" i="14"/>
  <c r="AP68" i="14"/>
  <c r="G68" i="14" l="1"/>
  <c r="H69" i="14"/>
  <c r="AL69" i="14"/>
  <c r="AB69" i="14"/>
  <c r="R69" i="14"/>
  <c r="W69" i="14"/>
  <c r="M69" i="14"/>
  <c r="AG69" i="14"/>
</calcChain>
</file>

<file path=xl/comments1.xml><?xml version="1.0" encoding="utf-8"?>
<comments xmlns="http://schemas.openxmlformats.org/spreadsheetml/2006/main">
  <authors>
    <author>tc={3E78EB38-A238-44AC-BD62-087035E4C2A2}</author>
    <author>tc={D2324736-CB53-499C-AC35-D03E3D8E8AB4}</author>
    <author>tc={25323380-26CE-4DA3-8F92-A26E19CBB3AE}</author>
  </authors>
  <commentList>
    <comment ref="F90" authorId="0" shapeId="0">
      <text>
        <r>
          <rPr>
            <sz val="10"/>
            <color rgb="FF000000"/>
            <rFont val="Arial ce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Eltér az óraszám a tárgy oldalához képest</t>
        </r>
      </text>
    </comment>
    <comment ref="F91" authorId="1" shapeId="0">
      <text>
        <r>
          <rPr>
            <sz val="10"/>
            <color rgb="FF000000"/>
            <rFont val="Arial ce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Eltér az óraszám a tárgy oldalához képest</t>
        </r>
      </text>
    </comment>
    <comment ref="F94" authorId="2" shapeId="0">
      <text>
        <r>
          <rPr>
            <sz val="10"/>
            <color rgb="FF000000"/>
            <rFont val="Arial ce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Eltér az óraszám a tárgy oldalához képest</t>
        </r>
      </text>
    </comment>
    <comment ref="F97" authorId="0" shapeId="0">
      <text>
        <r>
          <rPr>
            <sz val="10"/>
            <color rgb="FF000000"/>
            <rFont val="Arial ce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Eltér az óraszám a tárgy oldalához képest</t>
        </r>
      </text>
    </comment>
    <comment ref="F98" authorId="1" shapeId="0">
      <text>
        <r>
          <rPr>
            <sz val="10"/>
            <color rgb="FF000000"/>
            <rFont val="Arial ce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Eltér az óraszám a tárgy oldalához képest</t>
        </r>
      </text>
    </comment>
    <comment ref="F101" authorId="2" shapeId="0">
      <text>
        <r>
          <rPr>
            <sz val="10"/>
            <color rgb="FF000000"/>
            <rFont val="Arial ce"/>
          </rPr>
  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Eltér az óraszám a tárgy oldalához képest</t>
        </r>
      </text>
    </comment>
  </commentList>
</comments>
</file>

<file path=xl/sharedStrings.xml><?xml version="1.0" encoding="utf-8"?>
<sst xmlns="http://schemas.openxmlformats.org/spreadsheetml/2006/main" count="940" uniqueCount="442">
  <si>
    <t>heti</t>
  </si>
  <si>
    <t>Félévek</t>
  </si>
  <si>
    <t>Tantárgyak</t>
  </si>
  <si>
    <t>óra</t>
  </si>
  <si>
    <t>1.</t>
  </si>
  <si>
    <t>2.</t>
  </si>
  <si>
    <t>3.</t>
  </si>
  <si>
    <t>4.</t>
  </si>
  <si>
    <t>5.</t>
  </si>
  <si>
    <t>6.</t>
  </si>
  <si>
    <t>ea</t>
  </si>
  <si>
    <t>l</t>
  </si>
  <si>
    <t>tgy</t>
  </si>
  <si>
    <t>k</t>
  </si>
  <si>
    <t>kr</t>
  </si>
  <si>
    <t>7.</t>
  </si>
  <si>
    <t>Kód</t>
  </si>
  <si>
    <r>
      <t>kredi</t>
    </r>
    <r>
      <rPr>
        <b/>
        <sz val="10"/>
        <rFont val="Arial CE"/>
        <charset val="238"/>
      </rPr>
      <t>t</t>
    </r>
  </si>
  <si>
    <t xml:space="preserve">      heti óraszámokkal (ea. tgy. l). ; követelményekkel (k.); kreditekkel (kr.)</t>
  </si>
  <si>
    <t>Természettudományos alapismeretek összesen:</t>
  </si>
  <si>
    <t>Gazdasági és Humán ismeretek összesen:</t>
  </si>
  <si>
    <t>Szakmai törzsanyag összesen:</t>
  </si>
  <si>
    <t>8.</t>
  </si>
  <si>
    <t>Előtanulmány</t>
  </si>
  <si>
    <t>9.</t>
  </si>
  <si>
    <t>10.</t>
  </si>
  <si>
    <t>11.</t>
  </si>
  <si>
    <t>12.</t>
  </si>
  <si>
    <t>13.</t>
  </si>
  <si>
    <t>14.</t>
  </si>
  <si>
    <t>15.</t>
  </si>
  <si>
    <t>18.</t>
  </si>
  <si>
    <t>19.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</si>
  <si>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</si>
  <si>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</si>
  <si>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</si>
  <si>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</si>
  <si>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</si>
  <si>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</si>
  <si>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</si>
  <si>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</si>
  <si>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</si>
  <si>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</si>
  <si>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</si>
  <si>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</si>
  <si>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</si>
  <si>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</si>
  <si>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</si>
  <si>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</si>
  <si>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</si>
  <si>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40.</t>
  </si>
  <si>
    <t>20.</t>
  </si>
  <si>
    <t>1. sz. melléklet</t>
  </si>
  <si>
    <t>é</t>
  </si>
  <si>
    <t>Választható tárgyak</t>
  </si>
  <si>
    <t>Mindösszesen:</t>
  </si>
  <si>
    <t xml:space="preserve">Összes heti óra </t>
  </si>
  <si>
    <t>Vizsga (v)</t>
  </si>
  <si>
    <t>Évközi jegy (é)</t>
  </si>
  <si>
    <t>Testnevelés I.</t>
  </si>
  <si>
    <t>Testnevelés II.</t>
  </si>
  <si>
    <t>Tárgyfelelős</t>
  </si>
  <si>
    <t>Oktató(k)</t>
  </si>
  <si>
    <t>Makroökonómia</t>
  </si>
  <si>
    <t>Mikroökonómia</t>
  </si>
  <si>
    <t>Menedzsment alapjai</t>
  </si>
  <si>
    <t>v</t>
  </si>
  <si>
    <t>Diszkrét matematika és lineáris algebra I.</t>
  </si>
  <si>
    <t>Diszkrét matematika és lineáris algebra II.</t>
  </si>
  <si>
    <t>Fizika</t>
  </si>
  <si>
    <t>Infokommunikációs technikák</t>
  </si>
  <si>
    <t>Adatbázisok</t>
  </si>
  <si>
    <t>Rendszerelmélet</t>
  </si>
  <si>
    <t>Digitális rendszerek</t>
  </si>
  <si>
    <t>Számítógép hálózatok</t>
  </si>
  <si>
    <t>Intelligens rendszerek</t>
  </si>
  <si>
    <t>Szakmai szigorlat</t>
  </si>
  <si>
    <t>s</t>
  </si>
  <si>
    <t>Szakdolgozat I.</t>
  </si>
  <si>
    <t>Szakdolgozat II.</t>
  </si>
  <si>
    <t>Hálózati technológiák I.</t>
  </si>
  <si>
    <t>Virtualizált tárolórendszerek</t>
  </si>
  <si>
    <t>Számítógép hálózatok és felhők biztonsága</t>
  </si>
  <si>
    <t>Informatikai biztonság sáv</t>
  </si>
  <si>
    <t>Informatikai rendszerek és szolgáltatások biztonsága</t>
  </si>
  <si>
    <t>Hálózatok sáv</t>
  </si>
  <si>
    <t>Hálózati technológiák II.</t>
  </si>
  <si>
    <t xml:space="preserve">Vállalkozások pénzügyei, számvitel alapjai </t>
  </si>
  <si>
    <t xml:space="preserve">ERP I. </t>
  </si>
  <si>
    <t>Adattárházak és üzleti intelligencia</t>
  </si>
  <si>
    <t>Párhuzamos és elosztott rendszerek programozása</t>
  </si>
  <si>
    <t>Modern szoftvertechnológia</t>
  </si>
  <si>
    <t>Adatpárhuzamos programozás</t>
  </si>
  <si>
    <t>Nagy rendszerek fejlesztésének technológiája</t>
  </si>
  <si>
    <t>Interpreter és szkript nyelvek</t>
  </si>
  <si>
    <t>iOS alapú fejlesztés</t>
  </si>
  <si>
    <t xml:space="preserve">Irányítástechnika </t>
  </si>
  <si>
    <t>Beágyazott és érzékelőalapú rendszerek</t>
  </si>
  <si>
    <t>Robottechnika alapjai</t>
  </si>
  <si>
    <t>Beágyazott eszközök programozása I.</t>
  </si>
  <si>
    <t xml:space="preserve">Bevezetés a robot programozásba </t>
  </si>
  <si>
    <t>Szenzorhálózatok, IoT rendszerek</t>
  </si>
  <si>
    <t>Bevezetés a informatikába</t>
  </si>
  <si>
    <t>Szoftvertervezés és -fejlesztés I.</t>
  </si>
  <si>
    <t>Szoftvertervezés és -fejlesztés II.</t>
  </si>
  <si>
    <t>Felhőszolgáltatások I.</t>
  </si>
  <si>
    <t>Szoftvertechnológia és grafikus felhasználói interfész tervezése</t>
  </si>
  <si>
    <t>Analízis II.</t>
  </si>
  <si>
    <t>Valószínűségszámítás és matematikai statisztika</t>
  </si>
  <si>
    <t>A kooperatív képzés tanterve</t>
  </si>
  <si>
    <t>kredit</t>
  </si>
  <si>
    <t>Félév(ek)</t>
  </si>
  <si>
    <t>Kooperatív képzés gyakorlati része I.</t>
  </si>
  <si>
    <t>Kooperatív képzés gyakorlati része II.</t>
  </si>
  <si>
    <t>Kooperatív képzés elméleti része I.</t>
  </si>
  <si>
    <t>Kooperatív képzés elméleti része II.</t>
  </si>
  <si>
    <t>Összesen:</t>
  </si>
  <si>
    <t>A mérnök informatikus alapszakon a kooperatív képzésre jelentkezés feltételei:</t>
  </si>
  <si>
    <t>A kooperatív képzés lebonyolításával kapcsolatos megjegyzések:</t>
  </si>
  <si>
    <t>41.</t>
  </si>
  <si>
    <t>Vállalati információs rendszerek</t>
  </si>
  <si>
    <t>Dr. Vajda István</t>
  </si>
  <si>
    <t>Dr. Galántai Aurél</t>
  </si>
  <si>
    <t>Dr. Kárász Péter</t>
  </si>
  <si>
    <t>Dr. Szőke Magdolna</t>
  </si>
  <si>
    <t>Dr. György Anna</t>
  </si>
  <si>
    <t>Dr. Molnár András</t>
  </si>
  <si>
    <t>Dr. Laufer Edit</t>
  </si>
  <si>
    <t>Dr. Csink László</t>
  </si>
  <si>
    <t>Dr. Rácz Ervin</t>
  </si>
  <si>
    <t>Dr. Kádár Péter</t>
  </si>
  <si>
    <t>Dr. Nádai László</t>
  </si>
  <si>
    <t>Dr. Sergyán Szabolcs</t>
  </si>
  <si>
    <t>Dr. Szénási Sándor</t>
  </si>
  <si>
    <t>Dr. Vámossy Zoltán</t>
  </si>
  <si>
    <t>Dr. Fleiner Rita</t>
  </si>
  <si>
    <t>Dr. Tick József</t>
  </si>
  <si>
    <t>Dr. Kovács Levente</t>
  </si>
  <si>
    <t>Dr. Stojcsics Dániel</t>
  </si>
  <si>
    <t>Dr. Sima Dezső</t>
  </si>
  <si>
    <t>Dr. Rövid András</t>
  </si>
  <si>
    <t>Dr. Erdődi László</t>
  </si>
  <si>
    <t>Dr. Póser Valéria</t>
  </si>
  <si>
    <t>Dr. Galambos Péter</t>
  </si>
  <si>
    <t>Dr. Haidegger Tamás</t>
  </si>
  <si>
    <t>Dr. Felde Imre</t>
  </si>
  <si>
    <t>Dr. Kozlovszky Miklós</t>
  </si>
  <si>
    <t>Dr. Lovas Róbert</t>
  </si>
  <si>
    <t>Dr. Erdélyi Krisztina</t>
  </si>
  <si>
    <t>16.</t>
  </si>
  <si>
    <t>17.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</si>
  <si>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</si>
  <si>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</si>
  <si>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</si>
  <si>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</si>
  <si>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</si>
  <si>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</si>
  <si>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</si>
  <si>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</si>
  <si>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</si>
  <si>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</si>
  <si>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</si>
  <si>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</si>
  <si>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</si>
  <si>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</si>
  <si>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</si>
  <si>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</si>
  <si>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</si>
  <si>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</si>
  <si>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</si>
  <si>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</si>
  <si>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</si>
  <si>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</si>
  <si>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</si>
  <si>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</si>
  <si>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</si>
  <si>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</si>
  <si>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</si>
  <si>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</si>
  <si>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</si>
  <si>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</si>
  <si>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</si>
  <si>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</si>
  <si>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</si>
  <si>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</si>
  <si>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</si>
  <si>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</si>
  <si>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</si>
  <si>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</si>
  <si>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</si>
  <si>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Dr. Parragh Bianka</t>
  </si>
  <si>
    <t>Dr. Medve András</t>
  </si>
  <si>
    <t>Dr. Katona Ferenc</t>
  </si>
  <si>
    <t>Dr. Kohlhoffer-Mizser Csilla</t>
  </si>
  <si>
    <t>Felhő szolgáltatási technológiák és IT biztonság specializáció (F)</t>
  </si>
  <si>
    <t>IOT, beágyazott rendszerek és robotika specializáció (I)</t>
  </si>
  <si>
    <t>Big Data és üzleti intelligencia specializáció (G)</t>
  </si>
  <si>
    <t>Villamosságtan *</t>
  </si>
  <si>
    <t>* e-learning blended formában indul</t>
  </si>
  <si>
    <t>*  e-learning blended formában indul</t>
  </si>
  <si>
    <t>Elektronika *</t>
  </si>
  <si>
    <t>Számítógép architektúrák alapjai *</t>
  </si>
  <si>
    <t>Operációs rendszerek *</t>
  </si>
  <si>
    <t>Informatikai biztonság *</t>
  </si>
  <si>
    <t>Korszerű számítógép architektúrák I.</t>
  </si>
  <si>
    <t>Korszerű számítógép architektúrák II.</t>
  </si>
  <si>
    <t>Beágyazott eszközök programozása II. *</t>
  </si>
  <si>
    <t>Robotirányítás *</t>
  </si>
  <si>
    <t>ERP II. *</t>
  </si>
  <si>
    <t>a</t>
  </si>
  <si>
    <t>38.</t>
  </si>
  <si>
    <t>39.</t>
  </si>
  <si>
    <t>1. A kooperatív képzés megkezdése előtt a jelentkezőnek minimum 120 kreditpontot kell teljesítenie.</t>
  </si>
  <si>
    <t>2. A jelentkezőnek felvételt kell nyernie a kooperatív partnercég által meghirdetett pozícióra.</t>
  </si>
  <si>
    <t>3. A kooperatív képzés kezdése az 5., 6., vagy 7. félév lehet.</t>
  </si>
  <si>
    <t>1. Heti 4 nap gyakorlati és 1 nap elméleti képzés esetén kapható 20, illetve 10 kredit.</t>
  </si>
  <si>
    <t>2. Heti 3 nap vagy 2 nap gyakorlati képzés esetén a megszerezhető kreditek arányosan csökkennek.</t>
  </si>
  <si>
    <t>3. A kooperatív kézpés elméleti része a kooperáló partnernél is teljesíthető.</t>
  </si>
  <si>
    <t>4. A kooperatív képzés egy vagy két félévben valósulhat meg.</t>
  </si>
  <si>
    <t>Matematika I. - Analízis I.</t>
  </si>
  <si>
    <t>NMXAN1HBNE</t>
  </si>
  <si>
    <t>NMXAN2HBNE</t>
  </si>
  <si>
    <t>NMXDM1HBNE</t>
  </si>
  <si>
    <t>NMXDM2HBNE</t>
  </si>
  <si>
    <t>NMXVS1HBNE</t>
  </si>
  <si>
    <t>NIXBI1HBNE</t>
  </si>
  <si>
    <t>KVXFI1HBNE</t>
  </si>
  <si>
    <t>GGXKG1HBNE</t>
  </si>
  <si>
    <t>GGXKG2HBNE</t>
  </si>
  <si>
    <t>GGXJA1HBNE</t>
  </si>
  <si>
    <t>NIXSF1HBNE</t>
  </si>
  <si>
    <t>NIXSF2HBNE</t>
  </si>
  <si>
    <t>NIXAB0HBNE</t>
  </si>
  <si>
    <t>NIXSG1HBNE</t>
  </si>
  <si>
    <t>NIXDR0HBNE</t>
  </si>
  <si>
    <t>KVEVI1HBNE</t>
  </si>
  <si>
    <t>NIEEL0HBNE</t>
  </si>
  <si>
    <t>NIESA1HBNE</t>
  </si>
  <si>
    <t>NIXKA1HBNE</t>
  </si>
  <si>
    <t>NIXKA2HBNE</t>
  </si>
  <si>
    <t>NIEOR1HBNE</t>
  </si>
  <si>
    <t>NIXSH0HBNE</t>
  </si>
  <si>
    <t>NIXIR0HBNE</t>
  </si>
  <si>
    <t>NIXVI0HBNE</t>
  </si>
  <si>
    <t>NIEIB0HBNE</t>
  </si>
  <si>
    <t>NIXSS1HBNE</t>
  </si>
  <si>
    <t>NNPPR1HBNE</t>
  </si>
  <si>
    <t>NNDSD1HBNE</t>
  </si>
  <si>
    <t>NNDSD2HBNE</t>
  </si>
  <si>
    <t>NIXBE1IBNE</t>
  </si>
  <si>
    <t>NAXIT3IBNE</t>
  </si>
  <si>
    <t>NBXRT1IBNE</t>
  </si>
  <si>
    <t>NIXBP1IBNE</t>
  </si>
  <si>
    <t>NBXRP1IBNE</t>
  </si>
  <si>
    <t>NIXSI1IBNE</t>
  </si>
  <si>
    <t>GGXVP1GBNE</t>
  </si>
  <si>
    <t>NIXAT1GBNE</t>
  </si>
  <si>
    <t>NIXER1GBNE</t>
  </si>
  <si>
    <t>NIXHT1FBNE</t>
  </si>
  <si>
    <t>NIXVT1FBNE</t>
  </si>
  <si>
    <t>NIXFS1FBNE</t>
  </si>
  <si>
    <t>NIXSH1FBNE</t>
  </si>
  <si>
    <t>NIXIS1FBNE</t>
  </si>
  <si>
    <t>NIXHT2FBNE</t>
  </si>
  <si>
    <t>NIXPP1SBNE</t>
  </si>
  <si>
    <t>NIXNR1SBNE</t>
  </si>
  <si>
    <t>NIXAP1SBNE</t>
  </si>
  <si>
    <t>NIXST3SBNE</t>
  </si>
  <si>
    <t>NIXIP1SBNE</t>
  </si>
  <si>
    <t>NIXIO1SBNE</t>
  </si>
  <si>
    <t>NIXJA1SBNE</t>
  </si>
  <si>
    <t>NIXRE1HBNE</t>
  </si>
  <si>
    <t>NIEBP2IBNE</t>
  </si>
  <si>
    <t>NBERI1IBNE</t>
  </si>
  <si>
    <t>NIEER2GBNE</t>
  </si>
  <si>
    <t>NIEFS2FBNE</t>
  </si>
  <si>
    <t>NIEIB1FBNE</t>
  </si>
  <si>
    <t>NIEVA1FBNE</t>
  </si>
  <si>
    <t>NIEHA1SBNE</t>
  </si>
  <si>
    <t>NIETE1SBNE</t>
  </si>
  <si>
    <t>GVXME1HBNE</t>
  </si>
  <si>
    <r>
      <t xml:space="preserve">Kötelezően választható szakmai tárgyak I. </t>
    </r>
    <r>
      <rPr>
        <b/>
        <vertAlign val="superscript"/>
        <sz val="10"/>
        <rFont val="Arial CE"/>
        <charset val="238"/>
      </rPr>
      <t>1</t>
    </r>
  </si>
  <si>
    <r>
      <t xml:space="preserve">Kötelezően választható szakmai tárgyak II. </t>
    </r>
    <r>
      <rPr>
        <b/>
        <vertAlign val="superscript"/>
        <sz val="10"/>
        <rFont val="Arial CE"/>
        <charset val="238"/>
      </rPr>
      <t>1</t>
    </r>
  </si>
  <si>
    <r>
      <rPr>
        <b/>
        <vertAlign val="superscript"/>
        <sz val="10"/>
        <rFont val="Arial CE"/>
        <charset val="238"/>
      </rPr>
      <t>1</t>
    </r>
    <r>
      <rPr>
        <b/>
        <sz val="10"/>
        <rFont val="Arial CE"/>
        <charset val="238"/>
      </rPr>
      <t xml:space="preserve"> A kötelezően választható szakmai tárgyakat a többi specializáció vagy sávok tárgyaiból lehet választani.</t>
    </r>
  </si>
  <si>
    <r>
      <t xml:space="preserve">Kritériumtárgy I. (angol vagy német) </t>
    </r>
    <r>
      <rPr>
        <b/>
        <vertAlign val="superscript"/>
        <sz val="10"/>
        <rFont val="Arial CE"/>
        <charset val="238"/>
      </rPr>
      <t>2</t>
    </r>
  </si>
  <si>
    <r>
      <t xml:space="preserve">Kritériumtárgy II. (angol vagy német) </t>
    </r>
    <r>
      <rPr>
        <b/>
        <vertAlign val="superscript"/>
        <sz val="10"/>
        <rFont val="Arial CE"/>
        <charset val="238"/>
      </rPr>
      <t>2</t>
    </r>
  </si>
  <si>
    <r>
      <rPr>
        <b/>
        <vertAlign val="superscript"/>
        <sz val="10"/>
        <rFont val="Arial CE"/>
        <charset val="238"/>
      </rPr>
      <t>2</t>
    </r>
    <r>
      <rPr>
        <b/>
        <sz val="10"/>
        <rFont val="Arial CE"/>
        <charset val="238"/>
      </rPr>
      <t xml:space="preserve"> A kritériumtárgyak (ajánlott félév: 3. vagy 4.) az angol tanterv tárgyaiból választhatók, német kritériumtárgyak esetén más karok induló tárgyai a mérvadóak.</t>
    </r>
  </si>
  <si>
    <r>
      <t xml:space="preserve">Specializáció </t>
    </r>
    <r>
      <rPr>
        <b/>
        <i/>
        <vertAlign val="superscript"/>
        <sz val="10"/>
        <rFont val="Arial CE"/>
        <charset val="238"/>
      </rPr>
      <t>3</t>
    </r>
  </si>
  <si>
    <r>
      <rPr>
        <b/>
        <vertAlign val="superscript"/>
        <sz val="10"/>
        <rFont val="Arial CE"/>
        <charset val="238"/>
      </rPr>
      <t>3</t>
    </r>
    <r>
      <rPr>
        <b/>
        <sz val="10"/>
        <rFont val="Arial CE"/>
        <charset val="238"/>
      </rPr>
      <t xml:space="preserve"> A specializációk tárgyait az 1. számú melléklet tartalmazza.</t>
    </r>
  </si>
  <si>
    <r>
      <t xml:space="preserve">Szabadon választható tárgyak </t>
    </r>
    <r>
      <rPr>
        <b/>
        <vertAlign val="superscript"/>
        <sz val="10"/>
        <rFont val="Arial CE"/>
        <charset val="238"/>
      </rPr>
      <t>4</t>
    </r>
  </si>
  <si>
    <r>
      <rPr>
        <b/>
        <vertAlign val="superscript"/>
        <sz val="10"/>
        <rFont val="Arial CE"/>
        <charset val="238"/>
      </rPr>
      <t>4</t>
    </r>
    <r>
      <rPr>
        <b/>
        <sz val="10"/>
        <rFont val="Arial CE"/>
        <charset val="238"/>
      </rPr>
      <t xml:space="preserve"> Bármilyen specializációs tárgy, ami nem kötelezőként lett választva.</t>
    </r>
  </si>
  <si>
    <r>
      <rPr>
        <b/>
        <vertAlign val="superscript"/>
        <sz val="10"/>
        <rFont val="Arial CE"/>
        <charset val="238"/>
      </rPr>
      <t>1</t>
    </r>
    <r>
      <rPr>
        <b/>
        <sz val="10"/>
        <rFont val="Arial CE"/>
        <charset val="238"/>
      </rPr>
      <t xml:space="preserve"> A specializáció választás feltétele a Szakmai szigorlat teljesítése.</t>
    </r>
  </si>
  <si>
    <t>Felhőszolgáltatások II. *</t>
  </si>
  <si>
    <t>Intézményi informatikai biztonság *</t>
  </si>
  <si>
    <t>Virtuális hálózatok és adatközpontok technológiái *</t>
  </si>
  <si>
    <t>Haladó algoritmusok *</t>
  </si>
  <si>
    <t>Tesztelés *</t>
  </si>
  <si>
    <r>
      <t xml:space="preserve"> Specializációk </t>
    </r>
    <r>
      <rPr>
        <b/>
        <i/>
        <vertAlign val="superscript"/>
        <sz val="10"/>
        <rFont val="Arial CE"/>
        <charset val="238"/>
      </rPr>
      <t>1,2</t>
    </r>
  </si>
  <si>
    <t>JEE fejlesztés</t>
  </si>
  <si>
    <r>
      <rPr>
        <b/>
        <vertAlign val="superscript"/>
        <sz val="10"/>
        <rFont val="Arial CE"/>
        <charset val="238"/>
      </rPr>
      <t>2</t>
    </r>
    <r>
      <rPr>
        <b/>
        <sz val="10"/>
        <rFont val="Arial CE"/>
        <charset val="238"/>
      </rPr>
      <t xml:space="preserve"> A kooperatív képzésben résztvevők esetén lásd a kooperatív képzés tantervénél.</t>
    </r>
  </si>
  <si>
    <t>Korszerű adatbázisok</t>
  </si>
  <si>
    <t>Big data algoritmusok és programozás *</t>
  </si>
  <si>
    <r>
      <t>Szoftvertervezés és -fejlesztés specializáció (S)</t>
    </r>
    <r>
      <rPr>
        <b/>
        <i/>
        <vertAlign val="superscript"/>
        <sz val="10"/>
        <rFont val="Arial CE"/>
        <charset val="238"/>
      </rPr>
      <t>3</t>
    </r>
  </si>
  <si>
    <t>GSXVG0HBNE</t>
  </si>
  <si>
    <t>Vállalkozás gazdaságtan *</t>
  </si>
  <si>
    <t>Államigazgatási és jogi ismeretek *</t>
  </si>
  <si>
    <t>Patronálás I.</t>
  </si>
  <si>
    <t>Patronálás II.</t>
  </si>
  <si>
    <t>Haladó fejlesztési technikák</t>
  </si>
  <si>
    <t>Java alapú webfejlesztés</t>
  </si>
  <si>
    <t>Projektmunka I.</t>
  </si>
  <si>
    <t>NNPPR2HBNE</t>
  </si>
  <si>
    <t>NNPPR3HBNE</t>
  </si>
  <si>
    <t>NNPPR4HBNE</t>
  </si>
  <si>
    <t>Projektmunka II.</t>
  </si>
  <si>
    <t>Projektmunka III.</t>
  </si>
  <si>
    <t>Projektmunka IV.</t>
  </si>
  <si>
    <r>
      <t>Szakirányon kötelezően választható tárgyak</t>
    </r>
    <r>
      <rPr>
        <i/>
        <vertAlign val="superscript"/>
        <sz val="10"/>
        <rFont val="Arial CE"/>
        <charset val="238"/>
      </rPr>
      <t>3</t>
    </r>
  </si>
  <si>
    <t>NIXKH1SBNE</t>
  </si>
  <si>
    <t>Képfeldolgozás haladó algoritmusai</t>
  </si>
  <si>
    <t>Android programozás Kotlin nyelven</t>
  </si>
  <si>
    <t>NAIAS1SVND</t>
  </si>
  <si>
    <t>ASP.NET és MVC</t>
  </si>
  <si>
    <t>NAIWD1SVND</t>
  </si>
  <si>
    <t>Web development using PHP/Symfony</t>
  </si>
  <si>
    <t>NAIDP1SVND</t>
  </si>
  <si>
    <t>Deep Learning II.</t>
  </si>
  <si>
    <t>Deklaratív programozás</t>
  </si>
  <si>
    <t>Nagyvállalati szoftverfejlesztés Java alapon</t>
  </si>
  <si>
    <t>NSTDF1SVNC</t>
  </si>
  <si>
    <t>Visual DataFlex programozás </t>
  </si>
  <si>
    <r>
      <rPr>
        <b/>
        <vertAlign val="superscript"/>
        <sz val="10"/>
        <rFont val="Arial CE"/>
        <charset val="238"/>
      </rPr>
      <t>4</t>
    </r>
    <r>
      <rPr>
        <b/>
        <sz val="10"/>
        <rFont val="Arial CE"/>
        <charset val="238"/>
      </rPr>
      <t xml:space="preserve"> Csak a Szoftvertervezés és -fejlesztés specializáció hallgatói vehetik fel.</t>
    </r>
  </si>
  <si>
    <r>
      <t>Képfeldolgozás alap algoritmusai</t>
    </r>
    <r>
      <rPr>
        <b/>
        <vertAlign val="superscript"/>
        <sz val="10"/>
        <rFont val="Arial CE"/>
        <charset val="238"/>
      </rPr>
      <t>4</t>
    </r>
  </si>
  <si>
    <t>Szaknyelv A</t>
  </si>
  <si>
    <t>Szaknyelv B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</si>
  <si>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</si>
  <si>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</si>
  <si>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</si>
  <si>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</si>
  <si>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</si>
  <si>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</si>
  <si>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</si>
  <si>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</si>
  <si>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</si>
  <si>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</si>
  <si>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92.</t>
  </si>
  <si>
    <t>NIXKD1GBNE</t>
  </si>
  <si>
    <t>NIEBD1GBNE</t>
  </si>
  <si>
    <t>NSXHF1HBNE</t>
  </si>
  <si>
    <t>NSXJW1HBNE</t>
  </si>
  <si>
    <t>NAIDP2SVND</t>
  </si>
  <si>
    <t>NSVKADHBNE</t>
  </si>
  <si>
    <t>NSVDEPHBNE</t>
  </si>
  <si>
    <t>NSVNSJHBNE</t>
  </si>
  <si>
    <t>NNXIK2HBNE</t>
  </si>
  <si>
    <r>
      <t>Hatékony C++ programozás</t>
    </r>
    <r>
      <rPr>
        <b/>
        <vertAlign val="superscript"/>
        <sz val="10"/>
        <rFont val="Arial CE"/>
        <charset val="238"/>
      </rPr>
      <t>4</t>
    </r>
  </si>
  <si>
    <r>
      <t>Deep Learning I.</t>
    </r>
    <r>
      <rPr>
        <b/>
        <vertAlign val="superscript"/>
        <sz val="10"/>
        <rFont val="Arial CE"/>
        <charset val="238"/>
      </rPr>
      <t>4</t>
    </r>
  </si>
  <si>
    <t>91.</t>
  </si>
  <si>
    <t>93.</t>
  </si>
  <si>
    <t>94.</t>
  </si>
  <si>
    <t>95.</t>
  </si>
  <si>
    <t>96.</t>
  </si>
  <si>
    <t>97.</t>
  </si>
  <si>
    <t>98.</t>
  </si>
  <si>
    <t>NBIJM1SVND</t>
  </si>
  <si>
    <t>A Java mikroszervíz projekt</t>
  </si>
  <si>
    <t>NSTCPVIANK</t>
  </si>
  <si>
    <t>C++</t>
  </si>
  <si>
    <t>Infokommunikációs akadálymentesítés</t>
  </si>
  <si>
    <t>NBINS1SVND</t>
  </si>
  <si>
    <t>Nagyvállalati szoftverfejlesztés agilis módszertannal</t>
  </si>
  <si>
    <t>NAISF1SVND</t>
  </si>
  <si>
    <t>Szoftverfejlesztés multinacionális vállalatoknál</t>
  </si>
  <si>
    <t>EKMTKFMOOC</t>
  </si>
  <si>
    <t>Tartalomkezelés a felhőben: Orchard CMS</t>
  </si>
  <si>
    <t>99.</t>
  </si>
  <si>
    <t>NAITA1SVNC</t>
  </si>
  <si>
    <t xml:space="preserve">Tesztautomatizálás alapjai </t>
  </si>
  <si>
    <t>NAIIK1SVND</t>
  </si>
  <si>
    <r>
      <rPr>
        <b/>
        <vertAlign val="superscript"/>
        <sz val="10"/>
        <rFont val="Arial CE"/>
        <charset val="238"/>
      </rPr>
      <t>3</t>
    </r>
    <r>
      <rPr>
        <b/>
        <sz val="10"/>
        <rFont val="Arial CE"/>
        <charset val="238"/>
      </rPr>
      <t xml:space="preserve"> A Szoftvertervezés és -fejlesztés specializáció  hallgatóinak a specializáció kötelezően választható szakmai tárgyaiból legalább 10 kreditet kell teljesíteni.</t>
    </r>
  </si>
  <si>
    <t>NNXPATHBNE</t>
  </si>
  <si>
    <t>NNXPA2HBNE</t>
  </si>
  <si>
    <r>
      <rPr>
        <b/>
        <vertAlign val="superscript"/>
        <sz val="10"/>
        <rFont val="Arial CE"/>
        <charset val="238"/>
      </rPr>
      <t>5</t>
    </r>
    <r>
      <rPr>
        <b/>
        <sz val="10"/>
        <rFont val="Arial CE"/>
        <charset val="238"/>
      </rPr>
      <t xml:space="preserve"> A záróvizsga tárgyai: Számítógép architektúrák tárgycsoport és a választott specializáció tárgya.</t>
    </r>
  </si>
  <si>
    <t>NIXKE1SBNE</t>
  </si>
  <si>
    <t xml:space="preserve"> </t>
  </si>
  <si>
    <t>Mérnökinformatikus alapképzési szak, nappali tagozat (érvényes: 2022.februártól)</t>
  </si>
  <si>
    <r>
      <rPr>
        <b/>
        <i/>
        <sz val="10"/>
        <color theme="1"/>
        <rFont val="Arial ce"/>
      </rPr>
      <t xml:space="preserve"> Specializációk </t>
    </r>
    <r>
      <rPr>
        <b/>
        <i/>
        <vertAlign val="superscript"/>
        <sz val="10"/>
        <color theme="1"/>
        <rFont val="Arial CE"/>
      </rPr>
      <t>1,2</t>
    </r>
  </si>
  <si>
    <t>Mesterséges Intelligencia specializáció (I)</t>
  </si>
  <si>
    <t>Innovatív technológiák matematikai alapjai</t>
  </si>
  <si>
    <t>Bevezetés az adattudományba</t>
  </si>
  <si>
    <t>Dr. Kail Eszter</t>
  </si>
  <si>
    <t>Dr. Kail Eszter, Piros Péter</t>
  </si>
  <si>
    <t>Bevezetés a gépi tanulásba</t>
  </si>
  <si>
    <t>Dr. Eigner György</t>
  </si>
  <si>
    <t>Dr. Eigner György, Dénes-Fazakas Lehel</t>
  </si>
  <si>
    <t>Gépi látás és képfeldolgozás</t>
  </si>
  <si>
    <t>Dr. Szilágyi László</t>
  </si>
  <si>
    <t>Dr. Szilágyi László, Nagyné Elek Renáta</t>
  </si>
  <si>
    <t>Robotprogramozás ROS környezetben</t>
  </si>
  <si>
    <t>Nagy Tamás Dániel</t>
  </si>
  <si>
    <t>Mély gépi tanulás</t>
  </si>
  <si>
    <t>Dr. Kertész Gábor</t>
  </si>
  <si>
    <t>Felhő alapú mesterséges intelligencia megoldások</t>
  </si>
  <si>
    <t>Farkas Attila</t>
  </si>
  <si>
    <t>Big Data (BD algoritmusok és programozás)</t>
  </si>
  <si>
    <t>Fésüs Péter, Dénes-Fazakas Lehel</t>
  </si>
  <si>
    <t>100.</t>
  </si>
  <si>
    <t>101.</t>
  </si>
  <si>
    <t>102.</t>
  </si>
  <si>
    <t>103.</t>
  </si>
  <si>
    <t>104.</t>
  </si>
  <si>
    <t>105.</t>
  </si>
  <si>
    <t>106.</t>
  </si>
  <si>
    <t>107.</t>
  </si>
  <si>
    <t>Javasolt kötelezeően választhatók</t>
  </si>
  <si>
    <t>Bevezetés a blokklánc programozásba</t>
  </si>
  <si>
    <t>Dr. Lazányi Kornélia</t>
  </si>
  <si>
    <t>Szegő Dániel</t>
  </si>
  <si>
    <t>Introduction to blockchain programming</t>
  </si>
  <si>
    <t>Dr. Szenes Katalin</t>
  </si>
  <si>
    <t>Dr. Szenes Katalin, Tureczki Bence</t>
  </si>
  <si>
    <t>Solver alapú problémamegoldás</t>
  </si>
  <si>
    <t>Dr. Pitlik László</t>
  </si>
  <si>
    <t>Képfeldolgozás alap algoritmusai</t>
  </si>
  <si>
    <t>Képanalízis és gépi látás</t>
  </si>
  <si>
    <t>Python for Programmers</t>
  </si>
  <si>
    <t>108.</t>
  </si>
  <si>
    <t>109.</t>
  </si>
  <si>
    <t>110.</t>
  </si>
  <si>
    <t>111.</t>
  </si>
  <si>
    <t>112.</t>
  </si>
  <si>
    <t>113.</t>
  </si>
  <si>
    <t>NSXMG1HBNE</t>
  </si>
  <si>
    <t>NAXITMHBNE</t>
  </si>
  <si>
    <t>NKXBATHBNE</t>
  </si>
  <si>
    <t>NKXFM1HBNE</t>
  </si>
  <si>
    <t>NKXBD1HBNE</t>
  </si>
  <si>
    <t>NBXBG1HBNE</t>
  </si>
  <si>
    <t>NBXFR1HBNE</t>
  </si>
  <si>
    <t>NBXGL1HBNE</t>
  </si>
  <si>
    <t>NIXCC1SBNE</t>
  </si>
  <si>
    <t xml:space="preserve">NIXSS1HBNE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</si>
</sst>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5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8"/>
      <name val="Arial CE"/>
      <charset val="238"/>
    </font>
    <font>
      <b/>
      <i/>
      <sz val="10"/>
      <name val="Arial CE"/>
      <charset val="238"/>
    </font>
    <font>
      <b/>
      <sz val="10"/>
      <name val="Arial CE"/>
      <charset val="238"/>
    </font>
    <font>
      <b/>
      <sz val="12"/>
      <name val="Arial CE"/>
      <charset val="238"/>
    </font>
    <font>
      <b/>
      <sz val="12"/>
      <name val="Arial CE"/>
      <family val="2"/>
      <charset val="238"/>
    </font>
    <font>
      <b/>
      <i/>
      <sz val="8"/>
      <name val="Arial CE"/>
      <charset val="238"/>
    </font>
    <font>
      <sz val="8"/>
      <name val="Arial CE"/>
      <family val="2"/>
      <charset val="238"/>
    </font>
    <font>
      <b/>
      <sz val="9"/>
      <name val="Arial CE"/>
      <charset val="238"/>
    </font>
    <font>
      <sz val="10"/>
      <name val="Times New Roman CE"/>
      <family val="1"/>
      <charset val="238"/>
    </font>
    <font>
      <sz val="10"/>
      <name val="Arial CE"/>
      <charset val="238"/>
    </font>
    <font>
      <sz val="10"/>
      <name val="Arial CE"/>
      <family val="2"/>
      <charset val="238"/>
    </font>
    <font>
      <i/>
      <sz val="10"/>
      <name val="Arial CE"/>
      <family val="2"/>
      <charset val="238"/>
    </font>
    <font>
      <sz val="12"/>
      <name val="Arial CE"/>
      <family val="2"/>
      <charset val="238"/>
    </font>
    <font>
      <b/>
      <i/>
      <sz val="9"/>
      <name val="Arial CE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i/>
      <sz val="10"/>
      <name val="Arial CE"/>
      <charset val="238"/>
    </font>
    <font>
      <b/>
      <sz val="10"/>
      <name val="Times New Roman CE"/>
      <family val="1"/>
      <charset val="238"/>
    </font>
    <font>
      <b/>
      <vertAlign val="superscript"/>
      <sz val="10"/>
      <name val="Arial CE"/>
      <charset val="238"/>
    </font>
    <font>
      <b/>
      <i/>
      <vertAlign val="superscript"/>
      <sz val="10"/>
      <name val="Arial CE"/>
      <charset val="238"/>
    </font>
    <font>
      <i/>
      <vertAlign val="superscript"/>
      <sz val="10"/>
      <name val="Arial CE"/>
      <charset val="238"/>
    </font>
    <font>
      <i/>
      <sz val="10"/>
      <name val="Calibri"/>
      <family val="2"/>
      <charset val="238"/>
    </font>
    <font>
      <b/>
      <sz val="10"/>
      <color theme="1"/>
      <name val="Arial ce"/>
    </font>
    <font>
      <b/>
      <i/>
      <sz val="10"/>
      <color theme="1"/>
      <name val="Arial ce"/>
    </font>
    <font>
      <sz val="10"/>
      <name val="Arial ce"/>
    </font>
    <font>
      <b/>
      <sz val="8"/>
      <color theme="1"/>
      <name val="Arial ce"/>
    </font>
    <font>
      <sz val="10"/>
      <color theme="1"/>
      <name val="Arial ce"/>
    </font>
    <font>
      <b/>
      <i/>
      <vertAlign val="superscript"/>
      <sz val="10"/>
      <color theme="1"/>
      <name val="Arial CE"/>
    </font>
    <font>
      <b/>
      <i/>
      <sz val="9"/>
      <color theme="1"/>
      <name val="Arial ce"/>
    </font>
    <font>
      <b/>
      <sz val="9"/>
      <color theme="1"/>
      <name val="Arial ce"/>
    </font>
    <font>
      <sz val="10"/>
      <color rgb="FF000000"/>
      <name val="Arial ce"/>
    </font>
    <font>
      <b/>
      <sz val="10"/>
      <name val="Arial ce"/>
    </font>
    <font>
      <b/>
      <i/>
      <sz val="10"/>
      <name val="Arial ce"/>
    </font>
  </fonts>
  <fills count="5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58">
    <border>
      <left/>
      <right/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/>
      <right/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auto="1"/>
      </left>
      <right/>
      <top/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/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/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/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/>
      <right style="thin">
        <color rgb="FF000000"/>
      </right>
      <top style="dotted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medium">
        <color indexed="64"/>
      </right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 style="thin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 style="thin">
        <color indexed="64"/>
      </right>
      <top/>
      <bottom style="dotted">
        <color rgb="FF000000"/>
      </bottom>
      <diagonal/>
    </border>
    <border>
      <left style="medium">
        <color indexed="64"/>
      </left>
      <right style="thin">
        <color indexed="64"/>
      </right>
      <top style="dotted">
        <color rgb="FF000000"/>
      </top>
      <bottom style="medium">
        <color indexed="64"/>
      </bottom>
      <diagonal/>
    </border>
  </borders>
  <cellStyleXfs count="361">
    <xf numFmtId="0" fontId="0" fillId="0" borderId="0"/>
    <xf numFmtId="0" fontId="21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1" fillId="28" borderId="0" applyNumberFormat="0" applyBorder="0" applyAlignment="0" applyProtection="0"/>
    <xf numFmtId="0" fontId="23" fillId="29" borderId="0" applyNumberFormat="0" applyBorder="0" applyAlignment="0" applyProtection="0"/>
    <xf numFmtId="0" fontId="24" fillId="30" borderId="111" applyNumberFormat="0" applyAlignment="0" applyProtection="0"/>
    <xf numFmtId="0" fontId="25" fillId="31" borderId="112" applyNumberFormat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7" fillId="35" borderId="0" applyNumberFormat="0" applyBorder="0" applyAlignment="0" applyProtection="0"/>
    <xf numFmtId="0" fontId="28" fillId="0" borderId="113" applyNumberFormat="0" applyFill="0" applyAlignment="0" applyProtection="0"/>
    <xf numFmtId="0" fontId="29" fillId="0" borderId="114" applyNumberFormat="0" applyFill="0" applyAlignment="0" applyProtection="0"/>
    <xf numFmtId="0" fontId="30" fillId="0" borderId="115" applyNumberFormat="0" applyFill="0" applyAlignment="0" applyProtection="0"/>
    <xf numFmtId="0" fontId="30" fillId="0" borderId="0" applyNumberFormat="0" applyFill="0" applyBorder="0" applyAlignment="0" applyProtection="0"/>
    <xf numFmtId="0" fontId="31" fillId="36" borderId="111" applyNumberFormat="0" applyAlignment="0" applyProtection="0"/>
    <xf numFmtId="0" fontId="32" fillId="0" borderId="116" applyNumberFormat="0" applyFill="0" applyAlignment="0" applyProtection="0"/>
    <xf numFmtId="0" fontId="14" fillId="37" borderId="117" applyNumberFormat="0" applyFont="0" applyAlignment="0" applyProtection="0"/>
    <xf numFmtId="0" fontId="34" fillId="30" borderId="118" applyNumberFormat="0" applyAlignment="0" applyProtection="0"/>
    <xf numFmtId="0" fontId="35" fillId="0" borderId="0" applyNumberFormat="0" applyFill="0" applyBorder="0" applyAlignment="0" applyProtection="0"/>
    <xf numFmtId="0" fontId="26" fillId="0" borderId="119" applyNumberFormat="0" applyFill="0" applyAlignment="0" applyProtection="0"/>
    <xf numFmtId="0" fontId="36" fillId="0" borderId="0" applyNumberFormat="0" applyFill="0" applyBorder="0" applyAlignment="0" applyProtection="0"/>
    <xf numFmtId="0" fontId="28" fillId="0" borderId="113" applyNumberFormat="0" applyFill="0" applyAlignment="0" applyProtection="0"/>
    <xf numFmtId="0" fontId="29" fillId="0" borderId="114" applyNumberFormat="0" applyFill="0" applyAlignment="0" applyProtection="0"/>
    <xf numFmtId="0" fontId="30" fillId="0" borderId="115" applyNumberFormat="0" applyFill="0" applyAlignment="0" applyProtection="0"/>
    <xf numFmtId="0" fontId="30" fillId="0" borderId="0" applyNumberFormat="0" applyFill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31" fillId="41" borderId="111" applyNumberFormat="0" applyAlignment="0" applyProtection="0"/>
    <xf numFmtId="0" fontId="34" fillId="42" borderId="118" applyNumberFormat="0" applyAlignment="0" applyProtection="0"/>
    <xf numFmtId="0" fontId="24" fillId="42" borderId="111" applyNumberFormat="0" applyAlignment="0" applyProtection="0"/>
    <xf numFmtId="0" fontId="32" fillId="0" borderId="116" applyNumberFormat="0" applyFill="0" applyAlignment="0" applyProtection="0"/>
    <xf numFmtId="0" fontId="25" fillId="43" borderId="112" applyNumberFormat="0" applyAlignment="0" applyProtection="0"/>
    <xf numFmtId="0" fontId="36" fillId="0" borderId="0" applyNumberFormat="0" applyFill="0" applyBorder="0" applyAlignment="0" applyProtection="0"/>
    <xf numFmtId="0" fontId="4" fillId="44" borderId="117" applyNumberFormat="0" applyFont="0" applyAlignment="0" applyProtection="0"/>
    <xf numFmtId="0" fontId="26" fillId="0" borderId="119" applyNumberFormat="0" applyFill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37" fillId="0" borderId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4" fillId="37" borderId="117" applyNumberFormat="0" applyFont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5" fillId="43" borderId="112" applyNumberFormat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9" fillId="0" borderId="0"/>
    <xf numFmtId="0" fontId="3" fillId="0" borderId="0"/>
    <xf numFmtId="0" fontId="3" fillId="15" borderId="0" applyNumberFormat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3" fillId="0" borderId="0"/>
    <xf numFmtId="0" fontId="27" fillId="38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5" fillId="43" borderId="112" applyNumberFormat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" fillId="0" borderId="0"/>
    <xf numFmtId="0" fontId="2" fillId="15" borderId="0" applyNumberFormat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" fillId="0" borderId="0"/>
    <xf numFmtId="0" fontId="27" fillId="38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7" fillId="38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5" fillId="43" borderId="112" applyNumberFormat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0" borderId="0"/>
    <xf numFmtId="0" fontId="1" fillId="15" borderId="0" applyNumberFormat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0" borderId="0"/>
    <xf numFmtId="0" fontId="27" fillId="38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5" fillId="43" borderId="112" applyNumberFormat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0" borderId="0"/>
    <xf numFmtId="0" fontId="1" fillId="15" borderId="0" applyNumberFormat="0" applyBorder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1" fillId="0" borderId="0"/>
    <xf numFmtId="0" fontId="27" fillId="38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7" fillId="38" borderId="0" applyNumberFormat="0" applyBorder="0" applyAlignment="0" applyProtection="0"/>
    <xf numFmtId="0" fontId="23" fillId="39" borderId="0" applyNumberFormat="0" applyBorder="0" applyAlignment="0" applyProtection="0"/>
    <xf numFmtId="0" fontId="33" fillId="40" borderId="0" applyNumberFormat="0" applyBorder="0" applyAlignment="0" applyProtection="0"/>
    <xf numFmtId="0" fontId="24" fillId="42" borderId="111" applyNumberFormat="0" applyAlignment="0" applyProtection="0"/>
    <xf numFmtId="0" fontId="25" fillId="43" borderId="112" applyNumberFormat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  <xf numFmtId="0" fontId="27" fillId="38" borderId="0" applyNumberFormat="0" applyBorder="0" applyAlignment="0" applyProtection="0"/>
    <xf numFmtId="0" fontId="21" fillId="45" borderId="0" applyNumberFormat="0" applyBorder="0" applyAlignment="0" applyProtection="0"/>
    <xf numFmtId="0" fontId="21" fillId="46" borderId="0" applyNumberFormat="0" applyBorder="0" applyAlignment="0" applyProtection="0"/>
    <xf numFmtId="0" fontId="2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49" borderId="0" applyNumberFormat="0" applyBorder="0" applyAlignment="0" applyProtection="0"/>
    <xf numFmtId="0" fontId="21" fillId="50" borderId="0" applyNumberFormat="0" applyBorder="0" applyAlignment="0" applyProtection="0"/>
  </cellStyleXfs>
  <cellXfs count="718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7" xfId="0" applyFont="1" applyBorder="1" applyAlignment="1">
      <alignment vertical="center" wrapText="1"/>
    </xf>
    <xf numFmtId="49" fontId="7" fillId="0" borderId="15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left" vertical="center"/>
    </xf>
    <xf numFmtId="49" fontId="7" fillId="0" borderId="39" xfId="0" applyNumberFormat="1" applyFont="1" applyFill="1" applyBorder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0" fontId="7" fillId="0" borderId="34" xfId="0" applyFont="1" applyBorder="1" applyAlignment="1">
      <alignment horizontal="center" vertical="center"/>
    </xf>
    <xf numFmtId="0" fontId="10" fillId="3" borderId="48" xfId="0" applyFont="1" applyFill="1" applyBorder="1" applyAlignment="1">
      <alignment horizontal="right"/>
    </xf>
    <xf numFmtId="1" fontId="7" fillId="0" borderId="0" xfId="0" applyNumberFormat="1" applyFont="1" applyBorder="1" applyAlignment="1">
      <alignment horizontal="left" vertical="center"/>
    </xf>
    <xf numFmtId="0" fontId="7" fillId="3" borderId="50" xfId="0" applyFont="1" applyFill="1" applyBorder="1" applyAlignment="1">
      <alignment vertical="center"/>
    </xf>
    <xf numFmtId="0" fontId="6" fillId="3" borderId="50" xfId="0" applyFont="1" applyFill="1" applyBorder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7" fillId="0" borderId="68" xfId="0" applyFont="1" applyBorder="1" applyAlignment="1">
      <alignment horizontal="center" vertical="center"/>
    </xf>
    <xf numFmtId="0" fontId="7" fillId="3" borderId="70" xfId="0" applyFont="1" applyFill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11" fillId="0" borderId="2" xfId="0" applyFont="1" applyBorder="1"/>
    <xf numFmtId="0" fontId="11" fillId="0" borderId="0" xfId="0" applyFont="1" applyBorder="1"/>
    <xf numFmtId="0" fontId="7" fillId="0" borderId="0" xfId="0" applyFont="1" applyFill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7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3" borderId="5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11" fillId="0" borderId="78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3" borderId="47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79" xfId="0" applyFont="1" applyBorder="1" applyAlignment="1">
      <alignment horizontal="center" vertical="center"/>
    </xf>
    <xf numFmtId="0" fontId="15" fillId="0" borderId="81" xfId="0" applyFont="1" applyBorder="1" applyAlignment="1">
      <alignment horizontal="center"/>
    </xf>
    <xf numFmtId="0" fontId="7" fillId="3" borderId="51" xfId="0" applyFont="1" applyFill="1" applyBorder="1" applyAlignment="1">
      <alignment horizontal="center" vertical="center"/>
    </xf>
    <xf numFmtId="0" fontId="7" fillId="0" borderId="76" xfId="0" applyFont="1" applyBorder="1" applyAlignment="1">
      <alignment horizontal="center" vertical="center"/>
    </xf>
    <xf numFmtId="0" fontId="6" fillId="0" borderId="79" xfId="0" applyNumberFormat="1" applyFont="1" applyBorder="1" applyAlignment="1">
      <alignment horizontal="center" vertical="center"/>
    </xf>
    <xf numFmtId="0" fontId="18" fillId="0" borderId="69" xfId="0" applyNumberFormat="1" applyFont="1" applyFill="1" applyBorder="1" applyAlignment="1">
      <alignment horizontal="center"/>
    </xf>
    <xf numFmtId="0" fontId="12" fillId="0" borderId="85" xfId="0" applyNumberFormat="1" applyFont="1" applyFill="1" applyBorder="1"/>
    <xf numFmtId="0" fontId="0" fillId="0" borderId="69" xfId="0" applyFont="1" applyBorder="1" applyAlignment="1">
      <alignment horizontal="center"/>
    </xf>
    <xf numFmtId="0" fontId="0" fillId="0" borderId="78" xfId="0" applyFont="1" applyBorder="1" applyAlignment="1">
      <alignment horizontal="center"/>
    </xf>
    <xf numFmtId="0" fontId="7" fillId="3" borderId="76" xfId="0" applyFont="1" applyFill="1" applyBorder="1" applyAlignment="1">
      <alignment horizontal="center" vertical="center"/>
    </xf>
    <xf numFmtId="0" fontId="7" fillId="3" borderId="48" xfId="0" applyFont="1" applyFill="1" applyBorder="1" applyAlignment="1">
      <alignment horizontal="center" vertical="center"/>
    </xf>
    <xf numFmtId="0" fontId="6" fillId="0" borderId="79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vertical="center"/>
    </xf>
    <xf numFmtId="0" fontId="7" fillId="0" borderId="23" xfId="0" applyFont="1" applyBorder="1" applyAlignment="1">
      <alignment vertical="center" wrapText="1"/>
    </xf>
    <xf numFmtId="0" fontId="6" fillId="0" borderId="69" xfId="0" applyNumberFormat="1" applyFont="1" applyBorder="1" applyAlignment="1">
      <alignment horizontal="center" vertical="center"/>
    </xf>
    <xf numFmtId="0" fontId="7" fillId="0" borderId="75" xfId="0" applyFont="1" applyFill="1" applyBorder="1" applyAlignment="1">
      <alignment horizontal="center" vertical="center"/>
    </xf>
    <xf numFmtId="0" fontId="7" fillId="0" borderId="91" xfId="0" applyFont="1" applyFill="1" applyBorder="1" applyAlignment="1">
      <alignment vertical="center" wrapText="1"/>
    </xf>
    <xf numFmtId="0" fontId="7" fillId="0" borderId="9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left" vertical="center"/>
    </xf>
    <xf numFmtId="0" fontId="7" fillId="0" borderId="88" xfId="0" applyFont="1" applyBorder="1" applyAlignment="1">
      <alignment horizontal="center" vertical="center"/>
    </xf>
    <xf numFmtId="0" fontId="7" fillId="51" borderId="71" xfId="0" applyFont="1" applyFill="1" applyBorder="1" applyAlignment="1">
      <alignment horizontal="center" vertical="center"/>
    </xf>
    <xf numFmtId="49" fontId="7" fillId="51" borderId="15" xfId="0" applyNumberFormat="1" applyFont="1" applyFill="1" applyBorder="1" applyAlignment="1">
      <alignment horizontal="left" vertical="center"/>
    </xf>
    <xf numFmtId="0" fontId="7" fillId="51" borderId="20" xfId="0" applyFont="1" applyFill="1" applyBorder="1" applyAlignment="1">
      <alignment vertical="center" wrapText="1"/>
    </xf>
    <xf numFmtId="0" fontId="7" fillId="51" borderId="29" xfId="0" applyFont="1" applyFill="1" applyBorder="1" applyAlignment="1">
      <alignment vertical="center"/>
    </xf>
    <xf numFmtId="0" fontId="7" fillId="51" borderId="24" xfId="0" applyFont="1" applyFill="1" applyBorder="1" applyAlignment="1">
      <alignment vertical="center"/>
    </xf>
    <xf numFmtId="0" fontId="7" fillId="0" borderId="23" xfId="0" applyFont="1" applyBorder="1" applyAlignment="1">
      <alignment horizontal="center" vertical="center"/>
    </xf>
    <xf numFmtId="0" fontId="7" fillId="3" borderId="120" xfId="0" applyFont="1" applyFill="1" applyBorder="1" applyAlignment="1">
      <alignment horizontal="center" vertical="center"/>
    </xf>
    <xf numFmtId="0" fontId="7" fillId="3" borderId="121" xfId="0" applyFont="1" applyFill="1" applyBorder="1" applyAlignment="1">
      <alignment horizontal="left" vertical="center"/>
    </xf>
    <xf numFmtId="49" fontId="7" fillId="0" borderId="56" xfId="0" applyNumberFormat="1" applyFont="1" applyBorder="1" applyAlignment="1">
      <alignment horizontal="left" vertical="center"/>
    </xf>
    <xf numFmtId="0" fontId="7" fillId="0" borderId="3" xfId="0" applyFont="1" applyFill="1" applyBorder="1" applyAlignment="1">
      <alignment vertical="center" wrapText="1"/>
    </xf>
    <xf numFmtId="0" fontId="7" fillId="0" borderId="123" xfId="0" applyFont="1" applyFill="1" applyBorder="1" applyAlignment="1">
      <alignment vertical="center"/>
    </xf>
    <xf numFmtId="0" fontId="7" fillId="0" borderId="124" xfId="0" applyFont="1" applyFill="1" applyBorder="1" applyAlignment="1">
      <alignment vertical="center"/>
    </xf>
    <xf numFmtId="0" fontId="7" fillId="0" borderId="126" xfId="0" applyFont="1" applyBorder="1" applyAlignment="1">
      <alignment horizontal="center" vertical="center"/>
    </xf>
    <xf numFmtId="49" fontId="7" fillId="0" borderId="127" xfId="0" applyNumberFormat="1" applyFont="1" applyBorder="1" applyAlignment="1">
      <alignment horizontal="left" vertical="center"/>
    </xf>
    <xf numFmtId="0" fontId="7" fillId="0" borderId="128" xfId="0" applyFont="1" applyBorder="1" applyAlignment="1">
      <alignment horizontal="left" vertical="center" wrapText="1"/>
    </xf>
    <xf numFmtId="0" fontId="7" fillId="0" borderId="129" xfId="0" applyFont="1" applyBorder="1" applyAlignment="1">
      <alignment horizontal="center" vertical="center"/>
    </xf>
    <xf numFmtId="0" fontId="7" fillId="0" borderId="131" xfId="0" applyFont="1" applyBorder="1" applyAlignment="1">
      <alignment horizontal="center" vertical="center"/>
    </xf>
    <xf numFmtId="49" fontId="7" fillId="0" borderId="79" xfId="0" applyNumberFormat="1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7" fillId="0" borderId="77" xfId="0" applyNumberFormat="1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7" fillId="0" borderId="23" xfId="0" applyFont="1" applyFill="1" applyBorder="1" applyAlignment="1">
      <alignment vertical="center" wrapText="1"/>
    </xf>
    <xf numFmtId="0" fontId="7" fillId="0" borderId="88" xfId="0" applyFont="1" applyFill="1" applyBorder="1" applyAlignment="1">
      <alignment vertical="center" wrapText="1"/>
    </xf>
    <xf numFmtId="0" fontId="7" fillId="0" borderId="95" xfId="0" applyFont="1" applyBorder="1" applyAlignment="1">
      <alignment horizontal="center" vertical="center" wrapText="1"/>
    </xf>
    <xf numFmtId="0" fontId="7" fillId="51" borderId="23" xfId="0" applyFont="1" applyFill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30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6" fillId="3" borderId="84" xfId="0" applyFont="1" applyFill="1" applyBorder="1" applyAlignment="1">
      <alignment horizontal="center"/>
    </xf>
    <xf numFmtId="0" fontId="6" fillId="3" borderId="49" xfId="0" applyFont="1" applyFill="1" applyBorder="1" applyAlignment="1">
      <alignment horizontal="center"/>
    </xf>
    <xf numFmtId="0" fontId="7" fillId="0" borderId="83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7" fillId="3" borderId="52" xfId="0" applyFont="1" applyFill="1" applyBorder="1" applyAlignment="1">
      <alignment horizontal="center" vertical="center"/>
    </xf>
    <xf numFmtId="0" fontId="6" fillId="0" borderId="91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/>
    </xf>
    <xf numFmtId="0" fontId="6" fillId="3" borderId="63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 wrapText="1"/>
    </xf>
    <xf numFmtId="0" fontId="7" fillId="0" borderId="83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93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52" borderId="43" xfId="0" applyFont="1" applyFill="1" applyBorder="1" applyAlignment="1">
      <alignment vertical="center" wrapText="1"/>
    </xf>
    <xf numFmtId="0" fontId="6" fillId="52" borderId="43" xfId="0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left" vertical="center"/>
    </xf>
    <xf numFmtId="1" fontId="7" fillId="0" borderId="15" xfId="0" applyNumberFormat="1" applyFont="1" applyFill="1" applyBorder="1" applyAlignment="1">
      <alignment horizontal="left" vertical="center"/>
    </xf>
    <xf numFmtId="0" fontId="7" fillId="52" borderId="44" xfId="0" applyFont="1" applyFill="1" applyBorder="1" applyAlignment="1">
      <alignment horizontal="center" vertical="center"/>
    </xf>
    <xf numFmtId="0" fontId="7" fillId="0" borderId="16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56" xfId="0" applyFont="1" applyBorder="1" applyAlignment="1">
      <alignment horizontal="left" vertical="center"/>
    </xf>
    <xf numFmtId="0" fontId="7" fillId="0" borderId="58" xfId="0" applyFont="1" applyFill="1" applyBorder="1" applyAlignment="1">
      <alignment vertical="center"/>
    </xf>
    <xf numFmtId="0" fontId="6" fillId="3" borderId="48" xfId="0" applyFont="1" applyFill="1" applyBorder="1" applyAlignment="1">
      <alignment horizontal="center" vertical="center"/>
    </xf>
    <xf numFmtId="0" fontId="7" fillId="3" borderId="70" xfId="0" applyFont="1" applyFill="1" applyBorder="1" applyAlignment="1">
      <alignment vertical="center"/>
    </xf>
    <xf numFmtId="0" fontId="7" fillId="3" borderId="48" xfId="0" applyFont="1" applyFill="1" applyBorder="1" applyAlignment="1">
      <alignment vertical="center"/>
    </xf>
    <xf numFmtId="0" fontId="7" fillId="0" borderId="65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vertical="center" wrapText="1"/>
    </xf>
    <xf numFmtId="0" fontId="7" fillId="0" borderId="24" xfId="0" applyFont="1" applyFill="1" applyBorder="1" applyAlignment="1">
      <alignment vertical="center"/>
    </xf>
    <xf numFmtId="0" fontId="7" fillId="0" borderId="15" xfId="0" applyFont="1" applyBorder="1" applyAlignment="1">
      <alignment horizontal="left" vertical="center"/>
    </xf>
    <xf numFmtId="0" fontId="7" fillId="0" borderId="25" xfId="0" applyFont="1" applyFill="1" applyBorder="1" applyAlignment="1">
      <alignment vertical="center"/>
    </xf>
    <xf numFmtId="0" fontId="7" fillId="0" borderId="71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7" fillId="0" borderId="29" xfId="0" applyFont="1" applyFill="1" applyBorder="1" applyAlignment="1">
      <alignment vertical="center"/>
    </xf>
    <xf numFmtId="0" fontId="7" fillId="0" borderId="7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left" vertical="center"/>
    </xf>
    <xf numFmtId="0" fontId="6" fillId="0" borderId="23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43" xfId="0" applyFont="1" applyBorder="1" applyAlignment="1">
      <alignment vertical="center" wrapText="1"/>
    </xf>
    <xf numFmtId="0" fontId="7" fillId="0" borderId="43" xfId="0" applyFont="1" applyFill="1" applyBorder="1" applyAlignment="1">
      <alignment vertical="center" wrapText="1"/>
    </xf>
    <xf numFmtId="0" fontId="7" fillId="0" borderId="25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7" fillId="51" borderId="2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7" fillId="0" borderId="59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7" fillId="0" borderId="34" xfId="0" applyFont="1" applyFill="1" applyBorder="1" applyAlignment="1">
      <alignment vertical="center" wrapText="1"/>
    </xf>
    <xf numFmtId="0" fontId="7" fillId="0" borderId="32" xfId="0" applyFont="1" applyFill="1" applyBorder="1" applyAlignment="1">
      <alignment vertical="center" wrapText="1"/>
    </xf>
    <xf numFmtId="0" fontId="7" fillId="0" borderId="31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 applyBorder="1"/>
    <xf numFmtId="0" fontId="7" fillId="0" borderId="73" xfId="0" applyFont="1" applyBorder="1" applyAlignment="1">
      <alignment horizontal="center" vertical="center"/>
    </xf>
    <xf numFmtId="0" fontId="19" fillId="0" borderId="0" xfId="0" applyFont="1" applyBorder="1"/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5" fillId="3" borderId="8" xfId="0" applyFont="1" applyFill="1" applyBorder="1"/>
    <xf numFmtId="0" fontId="16" fillId="3" borderId="13" xfId="0" applyFont="1" applyFill="1" applyBorder="1"/>
    <xf numFmtId="0" fontId="15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0" borderId="15" xfId="0" applyFont="1" applyBorder="1"/>
    <xf numFmtId="0" fontId="15" fillId="0" borderId="135" xfId="0" applyFont="1" applyBorder="1"/>
    <xf numFmtId="0" fontId="6" fillId="0" borderId="136" xfId="0" applyFont="1" applyBorder="1"/>
    <xf numFmtId="0" fontId="13" fillId="0" borderId="0" xfId="0" applyFont="1"/>
    <xf numFmtId="0" fontId="15" fillId="0" borderId="2" xfId="0" applyFont="1" applyBorder="1"/>
    <xf numFmtId="0" fontId="16" fillId="0" borderId="2" xfId="0" applyFont="1" applyBorder="1"/>
    <xf numFmtId="0" fontId="39" fillId="0" borderId="0" xfId="0" applyFont="1" applyBorder="1" applyAlignment="1">
      <alignment horizontal="left"/>
    </xf>
    <xf numFmtId="0" fontId="0" fillId="0" borderId="0" xfId="0" applyFont="1" applyBorder="1"/>
    <xf numFmtId="0" fontId="5" fillId="0" borderId="139" xfId="0" applyFont="1" applyBorder="1" applyAlignment="1">
      <alignment vertical="center" wrapText="1"/>
    </xf>
    <xf numFmtId="0" fontId="5" fillId="0" borderId="138" xfId="0" applyFont="1" applyBorder="1" applyAlignment="1">
      <alignment vertical="center" wrapText="1"/>
    </xf>
    <xf numFmtId="0" fontId="16" fillId="3" borderId="141" xfId="0" applyFont="1" applyFill="1" applyBorder="1"/>
    <xf numFmtId="0" fontId="16" fillId="3" borderId="142" xfId="0" applyFont="1" applyFill="1" applyBorder="1"/>
    <xf numFmtId="0" fontId="7" fillId="0" borderId="143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vertical="center" wrapText="1"/>
    </xf>
    <xf numFmtId="0" fontId="7" fillId="0" borderId="73" xfId="0" applyFont="1" applyFill="1" applyBorder="1" applyAlignment="1">
      <alignment horizontal="center" vertical="center"/>
    </xf>
    <xf numFmtId="0" fontId="7" fillId="0" borderId="32" xfId="0" applyFont="1" applyBorder="1" applyAlignment="1">
      <alignment vertical="center" wrapText="1"/>
    </xf>
    <xf numFmtId="0" fontId="7" fillId="0" borderId="37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7" fillId="51" borderId="15" xfId="0" applyFont="1" applyFill="1" applyBorder="1" applyAlignment="1">
      <alignment horizontal="left" vertical="center"/>
    </xf>
    <xf numFmtId="1" fontId="7" fillId="0" borderId="40" xfId="0" applyNumberFormat="1" applyFont="1" applyFill="1" applyBorder="1" applyAlignment="1">
      <alignment horizontal="left" vertical="center"/>
    </xf>
    <xf numFmtId="0" fontId="6" fillId="3" borderId="49" xfId="0" applyFont="1" applyFill="1" applyBorder="1" applyAlignment="1">
      <alignment horizontal="right"/>
    </xf>
    <xf numFmtId="0" fontId="7" fillId="0" borderId="28" xfId="0" applyNumberFormat="1" applyFont="1" applyFill="1" applyBorder="1" applyAlignment="1">
      <alignment vertical="center"/>
    </xf>
    <xf numFmtId="0" fontId="15" fillId="0" borderId="147" xfId="0" applyFont="1" applyBorder="1" applyAlignment="1">
      <alignment horizontal="center"/>
    </xf>
    <xf numFmtId="0" fontId="10" fillId="3" borderId="52" xfId="0" applyFont="1" applyFill="1" applyBorder="1" applyAlignment="1">
      <alignment horizontal="right"/>
    </xf>
    <xf numFmtId="49" fontId="5" fillId="0" borderId="61" xfId="0" applyNumberFormat="1" applyFont="1" applyBorder="1" applyAlignment="1">
      <alignment vertical="center"/>
    </xf>
    <xf numFmtId="49" fontId="5" fillId="0" borderId="140" xfId="0" applyNumberFormat="1" applyFont="1" applyBorder="1" applyAlignment="1">
      <alignment vertical="center"/>
    </xf>
    <xf numFmtId="0" fontId="15" fillId="0" borderId="85" xfId="0" applyFont="1" applyBorder="1" applyAlignment="1">
      <alignment horizontal="center"/>
    </xf>
    <xf numFmtId="0" fontId="7" fillId="3" borderId="57" xfId="0" applyFont="1" applyFill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3" xfId="0" applyFont="1" applyFill="1" applyBorder="1" applyAlignment="1">
      <alignment vertical="top" wrapText="1"/>
    </xf>
    <xf numFmtId="49" fontId="7" fillId="0" borderId="110" xfId="0" applyNumberFormat="1" applyFont="1" applyBorder="1" applyAlignment="1">
      <alignment horizontal="left" vertical="center"/>
    </xf>
    <xf numFmtId="0" fontId="7" fillId="0" borderId="109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0" fillId="0" borderId="91" xfId="0" applyFont="1" applyBorder="1" applyAlignment="1">
      <alignment horizontal="center"/>
    </xf>
    <xf numFmtId="0" fontId="0" fillId="3" borderId="50" xfId="0" applyFont="1" applyFill="1" applyBorder="1" applyAlignment="1">
      <alignment vertical="center"/>
    </xf>
    <xf numFmtId="0" fontId="0" fillId="0" borderId="69" xfId="0" applyNumberFormat="1" applyFont="1" applyBorder="1"/>
    <xf numFmtId="0" fontId="0" fillId="0" borderId="69" xfId="0" applyNumberFormat="1" applyFont="1" applyBorder="1" applyAlignment="1">
      <alignment horizontal="center"/>
    </xf>
    <xf numFmtId="0" fontId="0" fillId="0" borderId="85" xfId="0" applyNumberFormat="1" applyFont="1" applyBorder="1"/>
    <xf numFmtId="49" fontId="7" fillId="0" borderId="79" xfId="0" applyNumberFormat="1" applyFont="1" applyFill="1" applyBorder="1" applyAlignment="1">
      <alignment horizontal="left" vertical="center"/>
    </xf>
    <xf numFmtId="0" fontId="0" fillId="0" borderId="28" xfId="0" applyNumberFormat="1" applyFont="1" applyBorder="1"/>
    <xf numFmtId="0" fontId="7" fillId="0" borderId="79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49" fontId="7" fillId="0" borderId="79" xfId="0" applyNumberFormat="1" applyFont="1" applyBorder="1" applyAlignment="1">
      <alignment vertical="center"/>
    </xf>
    <xf numFmtId="49" fontId="7" fillId="0" borderId="28" xfId="0" applyNumberFormat="1" applyFont="1" applyBorder="1" applyAlignment="1">
      <alignment vertical="center"/>
    </xf>
    <xf numFmtId="0" fontId="7" fillId="0" borderId="79" xfId="0" applyNumberFormat="1" applyFont="1" applyBorder="1" applyAlignment="1">
      <alignment vertical="center"/>
    </xf>
    <xf numFmtId="0" fontId="7" fillId="0" borderId="28" xfId="0" applyNumberFormat="1" applyFont="1" applyBorder="1" applyAlignment="1">
      <alignment vertical="center"/>
    </xf>
    <xf numFmtId="0" fontId="38" fillId="0" borderId="28" xfId="0" applyNumberFormat="1" applyFont="1" applyBorder="1" applyAlignment="1">
      <alignment horizontal="right"/>
    </xf>
    <xf numFmtId="0" fontId="6" fillId="0" borderId="28" xfId="0" applyNumberFormat="1" applyFont="1" applyFill="1" applyBorder="1" applyAlignment="1">
      <alignment horizontal="right"/>
    </xf>
    <xf numFmtId="0" fontId="0" fillId="3" borderId="47" xfId="0" applyFont="1" applyFill="1" applyBorder="1"/>
    <xf numFmtId="0" fontId="0" fillId="3" borderId="47" xfId="0" applyFont="1" applyFill="1" applyBorder="1" applyAlignment="1">
      <alignment horizontal="center"/>
    </xf>
    <xf numFmtId="0" fontId="0" fillId="3" borderId="52" xfId="0" applyFont="1" applyFill="1" applyBorder="1"/>
    <xf numFmtId="0" fontId="7" fillId="0" borderId="69" xfId="0" applyNumberFormat="1" applyFont="1" applyFill="1" applyBorder="1" applyAlignment="1">
      <alignment horizontal="center" vertical="center"/>
    </xf>
    <xf numFmtId="0" fontId="7" fillId="0" borderId="88" xfId="0" applyNumberFormat="1" applyFont="1" applyFill="1" applyBorder="1" applyAlignment="1">
      <alignment horizontal="right"/>
    </xf>
    <xf numFmtId="0" fontId="0" fillId="0" borderId="81" xfId="0" applyNumberFormat="1" applyFont="1" applyFill="1" applyBorder="1" applyAlignment="1">
      <alignment horizontal="center"/>
    </xf>
    <xf numFmtId="0" fontId="0" fillId="0" borderId="85" xfId="0" applyNumberFormat="1" applyFont="1" applyFill="1" applyBorder="1" applyAlignment="1">
      <alignment horizontal="right"/>
    </xf>
    <xf numFmtId="0" fontId="6" fillId="0" borderId="54" xfId="0" applyNumberFormat="1" applyFont="1" applyFill="1" applyBorder="1" applyAlignment="1">
      <alignment horizontal="center" vertical="center"/>
    </xf>
    <xf numFmtId="0" fontId="7" fillId="0" borderId="20" xfId="0" applyNumberFormat="1" applyFont="1" applyFill="1" applyBorder="1"/>
    <xf numFmtId="0" fontId="38" fillId="0" borderId="54" xfId="0" applyNumberFormat="1" applyFont="1" applyFill="1" applyBorder="1" applyAlignment="1">
      <alignment horizontal="center"/>
    </xf>
    <xf numFmtId="0" fontId="0" fillId="0" borderId="28" xfId="0" applyNumberFormat="1" applyFont="1" applyFill="1" applyBorder="1"/>
    <xf numFmtId="0" fontId="38" fillId="0" borderId="54" xfId="0" applyNumberFormat="1" applyFont="1" applyBorder="1" applyAlignment="1">
      <alignment horizontal="center"/>
    </xf>
    <xf numFmtId="0" fontId="38" fillId="0" borderId="54" xfId="0" applyFont="1" applyBorder="1" applyAlignment="1">
      <alignment horizontal="center"/>
    </xf>
    <xf numFmtId="0" fontId="0" fillId="0" borderId="140" xfId="0" applyFont="1" applyBorder="1"/>
    <xf numFmtId="49" fontId="7" fillId="0" borderId="79" xfId="0" applyNumberFormat="1" applyFont="1" applyFill="1" applyBorder="1" applyAlignment="1">
      <alignment horizontal="center" vertical="center"/>
    </xf>
    <xf numFmtId="0" fontId="7" fillId="0" borderId="79" xfId="0" applyNumberFormat="1" applyFont="1" applyFill="1" applyBorder="1" applyAlignment="1">
      <alignment horizontal="center" vertical="center"/>
    </xf>
    <xf numFmtId="49" fontId="7" fillId="0" borderId="79" xfId="0" applyNumberFormat="1" applyFont="1" applyBorder="1" applyAlignment="1">
      <alignment horizontal="center" vertical="center"/>
    </xf>
    <xf numFmtId="0" fontId="7" fillId="0" borderId="79" xfId="0" applyNumberFormat="1" applyFont="1" applyBorder="1" applyAlignment="1">
      <alignment horizontal="center" vertical="center"/>
    </xf>
    <xf numFmtId="0" fontId="7" fillId="0" borderId="85" xfId="0" applyFont="1" applyFill="1" applyBorder="1" applyAlignment="1">
      <alignment vertical="center" wrapText="1"/>
    </xf>
    <xf numFmtId="0" fontId="7" fillId="0" borderId="28" xfId="0" applyFont="1" applyBorder="1" applyAlignment="1">
      <alignment vertical="center" wrapText="1"/>
    </xf>
    <xf numFmtId="0" fontId="7" fillId="0" borderId="28" xfId="0" applyFont="1" applyFill="1" applyBorder="1" applyAlignment="1">
      <alignment vertical="center" wrapText="1"/>
    </xf>
    <xf numFmtId="0" fontId="7" fillId="0" borderId="86" xfId="0" applyFont="1" applyBorder="1" applyAlignment="1">
      <alignment vertical="center" wrapText="1"/>
    </xf>
    <xf numFmtId="0" fontId="6" fillId="0" borderId="34" xfId="0" applyFont="1" applyFill="1" applyBorder="1" applyAlignment="1">
      <alignment horizontal="center" vertical="center"/>
    </xf>
    <xf numFmtId="0" fontId="7" fillId="51" borderId="43" xfId="0" applyFont="1" applyFill="1" applyBorder="1" applyAlignment="1">
      <alignment vertical="top" wrapText="1"/>
    </xf>
    <xf numFmtId="0" fontId="7" fillId="51" borderId="43" xfId="0" applyFont="1" applyFill="1" applyBorder="1" applyAlignment="1">
      <alignment vertical="center" wrapText="1"/>
    </xf>
    <xf numFmtId="0" fontId="7" fillId="51" borderId="44" xfId="0" applyFont="1" applyFill="1" applyBorder="1" applyAlignment="1">
      <alignment horizontal="center" vertical="center"/>
    </xf>
    <xf numFmtId="0" fontId="6" fillId="51" borderId="43" xfId="0" applyFont="1" applyFill="1" applyBorder="1" applyAlignment="1">
      <alignment horizontal="center" vertical="center"/>
    </xf>
    <xf numFmtId="0" fontId="7" fillId="51" borderId="79" xfId="0" applyFont="1" applyFill="1" applyBorder="1" applyAlignment="1">
      <alignment horizontal="center" vertical="center"/>
    </xf>
    <xf numFmtId="0" fontId="7" fillId="51" borderId="28" xfId="0" applyFont="1" applyFill="1" applyBorder="1" applyAlignment="1">
      <alignment horizontal="center" vertical="center"/>
    </xf>
    <xf numFmtId="0" fontId="7" fillId="51" borderId="90" xfId="0" applyFont="1" applyFill="1" applyBorder="1" applyAlignment="1">
      <alignment vertical="center" wrapText="1"/>
    </xf>
    <xf numFmtId="0" fontId="7" fillId="51" borderId="76" xfId="0" applyFont="1" applyFill="1" applyBorder="1" applyAlignment="1">
      <alignment horizontal="center" vertical="center"/>
    </xf>
    <xf numFmtId="0" fontId="7" fillId="51" borderId="57" xfId="0" applyFont="1" applyFill="1" applyBorder="1" applyAlignment="1">
      <alignment horizontal="center" vertical="center"/>
    </xf>
    <xf numFmtId="0" fontId="7" fillId="51" borderId="73" xfId="0" applyFont="1" applyFill="1" applyBorder="1" applyAlignment="1">
      <alignment horizontal="center" vertical="center"/>
    </xf>
    <xf numFmtId="0" fontId="7" fillId="51" borderId="31" xfId="0" applyFont="1" applyFill="1" applyBorder="1" applyAlignment="1">
      <alignment horizontal="left" vertical="center"/>
    </xf>
    <xf numFmtId="0" fontId="7" fillId="51" borderId="32" xfId="0" applyFont="1" applyFill="1" applyBorder="1" applyAlignment="1">
      <alignment vertical="center" wrapText="1"/>
    </xf>
    <xf numFmtId="0" fontId="7" fillId="51" borderId="77" xfId="0" applyFont="1" applyFill="1" applyBorder="1" applyAlignment="1">
      <alignment horizontal="center" vertical="center"/>
    </xf>
    <xf numFmtId="0" fontId="7" fillId="51" borderId="140" xfId="0" applyFont="1" applyFill="1" applyBorder="1" applyAlignment="1">
      <alignment horizontal="center" vertical="center"/>
    </xf>
    <xf numFmtId="0" fontId="7" fillId="3" borderId="110" xfId="0" applyFont="1" applyFill="1" applyBorder="1" applyAlignment="1">
      <alignment horizontal="center" vertical="center"/>
    </xf>
    <xf numFmtId="0" fontId="6" fillId="3" borderId="152" xfId="0" applyFont="1" applyFill="1" applyBorder="1" applyAlignment="1">
      <alignment horizontal="center" vertical="center"/>
    </xf>
    <xf numFmtId="0" fontId="7" fillId="3" borderId="152" xfId="0" applyFont="1" applyFill="1" applyBorder="1" applyAlignment="1">
      <alignment horizontal="center" vertical="center"/>
    </xf>
    <xf numFmtId="0" fontId="7" fillId="3" borderId="15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95" xfId="0" applyFont="1" applyFill="1" applyBorder="1" applyAlignment="1">
      <alignment horizontal="center" vertical="center"/>
    </xf>
    <xf numFmtId="0" fontId="7" fillId="51" borderId="95" xfId="0" applyFont="1" applyFill="1" applyBorder="1" applyAlignment="1">
      <alignment vertical="center" wrapText="1"/>
    </xf>
    <xf numFmtId="0" fontId="7" fillId="51" borderId="4" xfId="0" applyFont="1" applyFill="1" applyBorder="1" applyAlignment="1">
      <alignment horizontal="center" vertical="center"/>
    </xf>
    <xf numFmtId="0" fontId="12" fillId="0" borderId="69" xfId="0" applyNumberFormat="1" applyFont="1" applyFill="1" applyBorder="1"/>
    <xf numFmtId="0" fontId="18" fillId="0" borderId="39" xfId="0" applyNumberFormat="1" applyFont="1" applyFill="1" applyBorder="1" applyAlignment="1">
      <alignment horizontal="center" vertical="center"/>
    </xf>
    <xf numFmtId="49" fontId="7" fillId="0" borderId="56" xfId="0" applyNumberFormat="1" applyFont="1" applyFill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7" fillId="0" borderId="27" xfId="0" applyFont="1" applyBorder="1"/>
    <xf numFmtId="0" fontId="7" fillId="0" borderId="15" xfId="0" applyNumberFormat="1" applyFont="1" applyFill="1" applyBorder="1" applyAlignment="1">
      <alignment horizontal="center" vertical="center"/>
    </xf>
    <xf numFmtId="0" fontId="7" fillId="0" borderId="79" xfId="0" applyNumberFormat="1" applyFont="1" applyFill="1" applyBorder="1" applyAlignment="1">
      <alignment horizontal="center"/>
    </xf>
    <xf numFmtId="1" fontId="7" fillId="0" borderId="28" xfId="0" applyNumberFormat="1" applyFont="1" applyFill="1" applyBorder="1"/>
    <xf numFmtId="0" fontId="7" fillId="0" borderId="28" xfId="0" applyNumberFormat="1" applyFont="1" applyFill="1" applyBorder="1" applyAlignment="1">
      <alignment horizontal="left" vertical="center"/>
    </xf>
    <xf numFmtId="1" fontId="7" fillId="0" borderId="79" xfId="0" applyNumberFormat="1" applyFont="1" applyFill="1" applyBorder="1" applyAlignment="1">
      <alignment horizontal="left" vertical="center"/>
    </xf>
    <xf numFmtId="1" fontId="7" fillId="0" borderId="79" xfId="0" applyNumberFormat="1" applyFont="1" applyFill="1" applyBorder="1" applyAlignment="1">
      <alignment vertical="center"/>
    </xf>
    <xf numFmtId="49" fontId="7" fillId="0" borderId="28" xfId="0" applyNumberFormat="1" applyFont="1" applyFill="1" applyBorder="1" applyAlignment="1">
      <alignment vertical="center"/>
    </xf>
    <xf numFmtId="0" fontId="7" fillId="0" borderId="23" xfId="0" applyNumberFormat="1" applyFont="1" applyFill="1" applyBorder="1" applyAlignment="1">
      <alignment horizontal="center" vertical="center"/>
    </xf>
    <xf numFmtId="1" fontId="7" fillId="0" borderId="54" xfId="0" applyNumberFormat="1" applyFont="1" applyFill="1" applyBorder="1" applyAlignment="1">
      <alignment vertical="center"/>
    </xf>
    <xf numFmtId="1" fontId="7" fillId="0" borderId="28" xfId="0" applyNumberFormat="1" applyFont="1" applyFill="1" applyBorder="1" applyAlignment="1">
      <alignment horizontal="left" vertical="center"/>
    </xf>
    <xf numFmtId="49" fontId="7" fillId="0" borderId="54" xfId="0" applyNumberFormat="1" applyFont="1" applyFill="1" applyBorder="1" applyAlignment="1">
      <alignment horizontal="center" vertical="center"/>
    </xf>
    <xf numFmtId="49" fontId="7" fillId="0" borderId="54" xfId="0" applyNumberFormat="1" applyFont="1" applyFill="1" applyBorder="1" applyAlignment="1">
      <alignment vertical="center"/>
    </xf>
    <xf numFmtId="0" fontId="7" fillId="0" borderId="54" xfId="0" applyNumberFormat="1" applyFont="1" applyFill="1" applyBorder="1" applyAlignment="1">
      <alignment vertical="center"/>
    </xf>
    <xf numFmtId="1" fontId="7" fillId="0" borderId="54" xfId="0" applyNumberFormat="1" applyFont="1" applyFill="1" applyBorder="1" applyAlignment="1">
      <alignment horizontal="center" vertical="center"/>
    </xf>
    <xf numFmtId="1" fontId="7" fillId="0" borderId="28" xfId="0" applyNumberFormat="1" applyFont="1" applyFill="1" applyBorder="1" applyAlignment="1">
      <alignment vertical="center"/>
    </xf>
    <xf numFmtId="0" fontId="0" fillId="0" borderId="158" xfId="0" applyFont="1" applyBorder="1" applyAlignment="1">
      <alignment horizontal="center"/>
    </xf>
    <xf numFmtId="0" fontId="6" fillId="0" borderId="27" xfId="0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89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7" fillId="0" borderId="69" xfId="0" applyFont="1" applyFill="1" applyBorder="1" applyAlignment="1">
      <alignment horizontal="center" vertical="center"/>
    </xf>
    <xf numFmtId="0" fontId="7" fillId="0" borderId="148" xfId="0" applyFont="1" applyFill="1" applyBorder="1" applyAlignment="1">
      <alignment vertical="center"/>
    </xf>
    <xf numFmtId="0" fontId="7" fillId="0" borderId="79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left" vertical="center"/>
    </xf>
    <xf numFmtId="49" fontId="7" fillId="0" borderId="57" xfId="0" applyNumberFormat="1" applyFont="1" applyFill="1" applyBorder="1" applyAlignment="1">
      <alignment horizontal="center" vertical="center"/>
    </xf>
    <xf numFmtId="49" fontId="7" fillId="51" borderId="79" xfId="0" applyNumberFormat="1" applyFont="1" applyFill="1" applyBorder="1" applyAlignment="1">
      <alignment horizontal="left" vertical="center"/>
    </xf>
    <xf numFmtId="49" fontId="7" fillId="51" borderId="79" xfId="0" applyNumberFormat="1" applyFont="1" applyFill="1" applyBorder="1" applyAlignment="1">
      <alignment vertical="center"/>
    </xf>
    <xf numFmtId="1" fontId="7" fillId="51" borderId="15" xfId="0" applyNumberFormat="1" applyFont="1" applyFill="1" applyBorder="1" applyAlignment="1">
      <alignment horizontal="left" vertical="center"/>
    </xf>
    <xf numFmtId="0" fontId="0" fillId="0" borderId="157" xfId="0" applyFont="1" applyFill="1" applyBorder="1" applyAlignment="1">
      <alignment horizontal="center"/>
    </xf>
    <xf numFmtId="0" fontId="15" fillId="0" borderId="82" xfId="0" applyFont="1" applyFill="1" applyBorder="1" applyAlignment="1">
      <alignment horizontal="center"/>
    </xf>
    <xf numFmtId="0" fontId="7" fillId="0" borderId="57" xfId="0" applyFont="1" applyFill="1" applyBorder="1" applyAlignment="1">
      <alignment horizontal="left" vertical="center"/>
    </xf>
    <xf numFmtId="0" fontId="7" fillId="53" borderId="87" xfId="0" applyFont="1" applyFill="1" applyBorder="1" applyAlignment="1">
      <alignment horizontal="center" vertical="center"/>
    </xf>
    <xf numFmtId="0" fontId="6" fillId="3" borderId="48" xfId="0" applyFont="1" applyFill="1" applyBorder="1" applyAlignment="1">
      <alignment horizontal="center"/>
    </xf>
    <xf numFmtId="0" fontId="7" fillId="0" borderId="22" xfId="0" applyNumberFormat="1" applyFont="1" applyFill="1" applyBorder="1" applyAlignment="1">
      <alignment horizontal="center" vertical="center"/>
    </xf>
    <xf numFmtId="1" fontId="7" fillId="0" borderId="160" xfId="0" applyNumberFormat="1" applyFont="1" applyFill="1" applyBorder="1" applyAlignment="1">
      <alignment horizontal="center" vertical="center"/>
    </xf>
    <xf numFmtId="0" fontId="5" fillId="0" borderId="161" xfId="0" applyFont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left" vertical="center"/>
    </xf>
    <xf numFmtId="0" fontId="7" fillId="0" borderId="162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7" fillId="0" borderId="156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center" vertical="center"/>
    </xf>
    <xf numFmtId="0" fontId="7" fillId="0" borderId="34" xfId="0" applyNumberFormat="1" applyFont="1" applyFill="1" applyBorder="1" applyAlignment="1">
      <alignment horizontal="center" vertical="center"/>
    </xf>
    <xf numFmtId="0" fontId="7" fillId="51" borderId="23" xfId="0" applyFont="1" applyFill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51" borderId="23" xfId="0" applyNumberFormat="1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vertical="center"/>
    </xf>
    <xf numFmtId="49" fontId="7" fillId="0" borderId="160" xfId="0" applyNumberFormat="1" applyFont="1" applyBorder="1" applyAlignment="1">
      <alignment horizontal="center" vertical="center"/>
    </xf>
    <xf numFmtId="0" fontId="7" fillId="0" borderId="164" xfId="0" applyFont="1" applyFill="1" applyBorder="1" applyAlignment="1">
      <alignment vertical="center"/>
    </xf>
    <xf numFmtId="0" fontId="7" fillId="0" borderId="16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69" xfId="0" applyFont="1" applyFill="1" applyBorder="1" applyAlignment="1">
      <alignment vertical="center"/>
    </xf>
    <xf numFmtId="0" fontId="7" fillId="0" borderId="76" xfId="0" applyFont="1" applyFill="1" applyBorder="1" applyAlignment="1">
      <alignment vertical="center"/>
    </xf>
    <xf numFmtId="0" fontId="7" fillId="51" borderId="79" xfId="0" applyFont="1" applyFill="1" applyBorder="1" applyAlignment="1">
      <alignment vertical="center"/>
    </xf>
    <xf numFmtId="0" fontId="7" fillId="0" borderId="166" xfId="0" applyFont="1" applyFill="1" applyBorder="1" applyAlignment="1">
      <alignment vertical="center"/>
    </xf>
    <xf numFmtId="0" fontId="7" fillId="0" borderId="167" xfId="0" applyFont="1" applyFill="1" applyBorder="1" applyAlignment="1">
      <alignment vertical="center"/>
    </xf>
    <xf numFmtId="0" fontId="7" fillId="0" borderId="168" xfId="0" applyFont="1" applyBorder="1" applyAlignment="1">
      <alignment horizontal="center" vertical="center"/>
    </xf>
    <xf numFmtId="0" fontId="7" fillId="0" borderId="167" xfId="0" applyFont="1" applyBorder="1" applyAlignment="1">
      <alignment horizontal="center" vertical="center"/>
    </xf>
    <xf numFmtId="0" fontId="7" fillId="0" borderId="16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3" borderId="47" xfId="0" applyFont="1" applyFill="1" applyBorder="1" applyAlignment="1">
      <alignment horizontal="center" vertical="center"/>
    </xf>
    <xf numFmtId="0" fontId="7" fillId="0" borderId="64" xfId="0" applyFont="1" applyFill="1" applyBorder="1" applyAlignment="1">
      <alignment horizontal="center" vertical="center"/>
    </xf>
    <xf numFmtId="0" fontId="7" fillId="0" borderId="88" xfId="0" applyFont="1" applyFill="1" applyBorder="1" applyAlignment="1">
      <alignment horizontal="center" vertical="center"/>
    </xf>
    <xf numFmtId="0" fontId="7" fillId="0" borderId="93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92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3" borderId="49" xfId="0" applyFont="1" applyFill="1" applyBorder="1" applyAlignment="1">
      <alignment horizontal="center" vertical="center"/>
    </xf>
    <xf numFmtId="0" fontId="7" fillId="0" borderId="65" xfId="0" applyFont="1" applyFill="1" applyBorder="1" applyAlignment="1">
      <alignment horizontal="center" vertical="center"/>
    </xf>
    <xf numFmtId="0" fontId="7" fillId="0" borderId="8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44" xfId="0" applyFont="1" applyFill="1" applyBorder="1" applyAlignment="1">
      <alignment horizontal="center" vertical="center"/>
    </xf>
    <xf numFmtId="0" fontId="7" fillId="0" borderId="145" xfId="0" applyFont="1" applyFill="1" applyBorder="1" applyAlignment="1">
      <alignment horizontal="center" vertical="center"/>
    </xf>
    <xf numFmtId="0" fontId="7" fillId="0" borderId="146" xfId="0" applyFont="1" applyFill="1" applyBorder="1" applyAlignment="1">
      <alignment horizontal="center" vertical="center"/>
    </xf>
    <xf numFmtId="0" fontId="7" fillId="0" borderId="58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7" fillId="51" borderId="25" xfId="0" applyFont="1" applyFill="1" applyBorder="1" applyAlignment="1">
      <alignment horizontal="center" vertical="center"/>
    </xf>
    <xf numFmtId="0" fontId="7" fillId="51" borderId="24" xfId="0" applyFont="1" applyFill="1" applyBorder="1" applyAlignment="1">
      <alignment horizontal="center" vertical="center"/>
    </xf>
    <xf numFmtId="0" fontId="6" fillId="51" borderId="26" xfId="0" applyFont="1" applyFill="1" applyBorder="1" applyAlignment="1">
      <alignment horizontal="center" vertical="center"/>
    </xf>
    <xf numFmtId="0" fontId="7" fillId="0" borderId="123" xfId="0" applyFont="1" applyFill="1" applyBorder="1" applyAlignment="1">
      <alignment horizontal="center" vertical="center"/>
    </xf>
    <xf numFmtId="0" fontId="7" fillId="0" borderId="124" xfId="0" applyFont="1" applyFill="1" applyBorder="1" applyAlignment="1">
      <alignment horizontal="center" vertical="center"/>
    </xf>
    <xf numFmtId="0" fontId="6" fillId="0" borderId="125" xfId="0" applyFont="1" applyFill="1" applyBorder="1" applyAlignment="1">
      <alignment horizontal="center" vertical="center"/>
    </xf>
    <xf numFmtId="0" fontId="6" fillId="0" borderId="1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16" fillId="3" borderId="13" xfId="0" applyFont="1" applyFill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7" fillId="0" borderId="139" xfId="0" applyFont="1" applyBorder="1" applyAlignment="1">
      <alignment horizontal="center"/>
    </xf>
    <xf numFmtId="0" fontId="7" fillId="0" borderId="137" xfId="0" applyFont="1" applyBorder="1" applyAlignment="1">
      <alignment horizontal="center"/>
    </xf>
    <xf numFmtId="0" fontId="6" fillId="0" borderId="138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7" fillId="3" borderId="50" xfId="0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163" xfId="0" applyFont="1" applyFill="1" applyBorder="1" applyAlignment="1">
      <alignment horizontal="center" vertical="center"/>
    </xf>
    <xf numFmtId="0" fontId="7" fillId="3" borderId="153" xfId="0" applyFont="1" applyFill="1" applyBorder="1" applyAlignment="1">
      <alignment horizontal="center" vertical="center"/>
    </xf>
    <xf numFmtId="0" fontId="7" fillId="53" borderId="62" xfId="0" applyFont="1" applyFill="1" applyBorder="1" applyAlignment="1">
      <alignment horizontal="center" vertical="center"/>
    </xf>
    <xf numFmtId="0" fontId="7" fillId="53" borderId="152" xfId="0" applyFont="1" applyFill="1" applyBorder="1" applyAlignment="1">
      <alignment horizontal="center" vertical="center"/>
    </xf>
    <xf numFmtId="0" fontId="7" fillId="53" borderId="153" xfId="0" applyFont="1" applyFill="1" applyBorder="1" applyAlignment="1">
      <alignment horizontal="center" vertical="center"/>
    </xf>
    <xf numFmtId="0" fontId="7" fillId="53" borderId="63" xfId="0" applyFont="1" applyFill="1" applyBorder="1" applyAlignment="1">
      <alignment horizontal="center" vertical="center"/>
    </xf>
    <xf numFmtId="0" fontId="7" fillId="51" borderId="58" xfId="0" applyFont="1" applyFill="1" applyBorder="1" applyAlignment="1">
      <alignment horizontal="center" vertical="center"/>
    </xf>
    <xf numFmtId="0" fontId="7" fillId="51" borderId="59" xfId="0" applyFont="1" applyFill="1" applyBorder="1" applyAlignment="1">
      <alignment horizontal="center" vertical="center"/>
    </xf>
    <xf numFmtId="0" fontId="6" fillId="51" borderId="46" xfId="0" applyFont="1" applyFill="1" applyBorder="1" applyAlignment="1">
      <alignment horizontal="center" vertical="center"/>
    </xf>
    <xf numFmtId="0" fontId="7" fillId="51" borderId="37" xfId="0" applyFont="1" applyFill="1" applyBorder="1" applyAlignment="1">
      <alignment horizontal="center" vertical="center"/>
    </xf>
    <xf numFmtId="0" fontId="7" fillId="51" borderId="38" xfId="0" applyFont="1" applyFill="1" applyBorder="1" applyAlignment="1">
      <alignment horizontal="center" vertical="center"/>
    </xf>
    <xf numFmtId="0" fontId="7" fillId="51" borderId="35" xfId="0" applyFont="1" applyFill="1" applyBorder="1" applyAlignment="1">
      <alignment horizontal="center" vertical="center"/>
    </xf>
    <xf numFmtId="0" fontId="6" fillId="51" borderId="36" xfId="0" applyFont="1" applyFill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25" xfId="77" applyFont="1" applyFill="1" applyBorder="1" applyAlignment="1">
      <alignment horizontal="center" vertical="center"/>
    </xf>
    <xf numFmtId="0" fontId="7" fillId="52" borderId="22" xfId="0" applyFont="1" applyFill="1" applyBorder="1" applyAlignment="1">
      <alignment horizontal="center" vertical="center"/>
    </xf>
    <xf numFmtId="0" fontId="7" fillId="52" borderId="25" xfId="0" applyFont="1" applyFill="1" applyBorder="1" applyAlignment="1">
      <alignment horizontal="center" vertical="center"/>
    </xf>
    <xf numFmtId="0" fontId="7" fillId="52" borderId="23" xfId="0" applyFont="1" applyFill="1" applyBorder="1" applyAlignment="1">
      <alignment horizontal="center" vertical="center"/>
    </xf>
    <xf numFmtId="0" fontId="7" fillId="52" borderId="30" xfId="0" applyFont="1" applyFill="1" applyBorder="1" applyAlignment="1">
      <alignment horizontal="center" vertical="center"/>
    </xf>
    <xf numFmtId="0" fontId="6" fillId="52" borderId="26" xfId="0" applyFont="1" applyFill="1" applyBorder="1" applyAlignment="1">
      <alignment horizontal="center" vertical="center"/>
    </xf>
    <xf numFmtId="0" fontId="7" fillId="52" borderId="29" xfId="0" applyFont="1" applyFill="1" applyBorder="1" applyAlignment="1">
      <alignment horizontal="center" vertical="center"/>
    </xf>
    <xf numFmtId="0" fontId="7" fillId="52" borderId="26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7" fillId="0" borderId="149" xfId="0" applyFont="1" applyFill="1" applyBorder="1" applyAlignment="1">
      <alignment horizontal="center" vertical="center"/>
    </xf>
    <xf numFmtId="0" fontId="7" fillId="0" borderId="150" xfId="0" applyFont="1" applyFill="1" applyBorder="1" applyAlignment="1">
      <alignment horizontal="center" vertical="center"/>
    </xf>
    <xf numFmtId="0" fontId="6" fillId="0" borderId="151" xfId="0" applyFont="1" applyFill="1" applyBorder="1" applyAlignment="1">
      <alignment horizontal="center" vertical="center"/>
    </xf>
    <xf numFmtId="0" fontId="7" fillId="0" borderId="108" xfId="0" applyFont="1" applyFill="1" applyBorder="1" applyAlignment="1">
      <alignment horizontal="center" vertical="center"/>
    </xf>
    <xf numFmtId="0" fontId="7" fillId="0" borderId="96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/>
    </xf>
    <xf numFmtId="0" fontId="6" fillId="0" borderId="13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6" fillId="3" borderId="12" xfId="0" applyFont="1" applyFill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15" fillId="0" borderId="137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56" xfId="0" applyFont="1" applyFill="1" applyBorder="1" applyAlignment="1">
      <alignment horizontal="left" vertical="center"/>
    </xf>
    <xf numFmtId="0" fontId="7" fillId="0" borderId="72" xfId="0" applyFont="1" applyFill="1" applyBorder="1" applyAlignment="1">
      <alignment horizontal="center" vertical="center"/>
    </xf>
    <xf numFmtId="49" fontId="7" fillId="0" borderId="55" xfId="0" applyNumberFormat="1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0" fillId="3" borderId="63" xfId="0" applyFont="1" applyFill="1" applyBorder="1" applyAlignment="1">
      <alignment vertical="center"/>
    </xf>
    <xf numFmtId="49" fontId="7" fillId="0" borderId="140" xfId="0" applyNumberFormat="1" applyFont="1" applyFill="1" applyBorder="1" applyAlignment="1">
      <alignment vertical="center"/>
    </xf>
    <xf numFmtId="0" fontId="7" fillId="51" borderId="0" xfId="0" applyFont="1" applyFill="1" applyAlignment="1">
      <alignment vertical="center"/>
    </xf>
    <xf numFmtId="0" fontId="7" fillId="51" borderId="2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3" borderId="52" xfId="0" applyFont="1" applyFill="1" applyBorder="1" applyAlignment="1">
      <alignment vertical="center"/>
    </xf>
    <xf numFmtId="1" fontId="7" fillId="0" borderId="28" xfId="0" applyNumberFormat="1" applyFont="1" applyBorder="1" applyAlignment="1">
      <alignment horizontal="left" vertical="center"/>
    </xf>
    <xf numFmtId="49" fontId="7" fillId="0" borderId="28" xfId="0" applyNumberFormat="1" applyFont="1" applyFill="1" applyBorder="1" applyAlignment="1">
      <alignment horizontal="left" vertical="center"/>
    </xf>
    <xf numFmtId="0" fontId="7" fillId="0" borderId="140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10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3" borderId="50" xfId="0" applyFont="1" applyFill="1" applyBorder="1" applyAlignment="1">
      <alignment vertical="center" wrapText="1"/>
    </xf>
    <xf numFmtId="0" fontId="7" fillId="0" borderId="66" xfId="0" applyFont="1" applyBorder="1" applyAlignment="1">
      <alignment horizontal="center" vertical="center"/>
    </xf>
    <xf numFmtId="0" fontId="6" fillId="3" borderId="63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49" fontId="7" fillId="0" borderId="31" xfId="0" applyNumberFormat="1" applyFont="1" applyFill="1" applyBorder="1" applyAlignment="1">
      <alignment horizontal="left" vertical="center"/>
    </xf>
    <xf numFmtId="0" fontId="6" fillId="0" borderId="77" xfId="0" applyFont="1" applyFill="1" applyBorder="1" applyAlignment="1">
      <alignment horizontal="center" vertical="center"/>
    </xf>
    <xf numFmtId="49" fontId="7" fillId="0" borderId="23" xfId="0" applyNumberFormat="1" applyFont="1" applyFill="1" applyBorder="1"/>
    <xf numFmtId="0" fontId="7" fillId="0" borderId="19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left" vertical="center" wrapText="1"/>
    </xf>
    <xf numFmtId="0" fontId="7" fillId="0" borderId="43" xfId="0" applyFont="1" applyFill="1" applyBorder="1" applyAlignment="1">
      <alignment horizontal="left" vertical="center" wrapText="1"/>
    </xf>
    <xf numFmtId="0" fontId="7" fillId="0" borderId="31" xfId="0" applyFont="1" applyFill="1" applyBorder="1" applyAlignment="1">
      <alignment horizontal="left" vertical="center"/>
    </xf>
    <xf numFmtId="0" fontId="6" fillId="0" borderId="146" xfId="0" applyFont="1" applyFill="1" applyBorder="1" applyAlignment="1">
      <alignment horizontal="center" vertical="center"/>
    </xf>
    <xf numFmtId="1" fontId="7" fillId="0" borderId="31" xfId="0" applyNumberFormat="1" applyFont="1" applyFill="1" applyBorder="1" applyAlignment="1">
      <alignment horizontal="left" vertical="center"/>
    </xf>
    <xf numFmtId="0" fontId="7" fillId="0" borderId="27" xfId="0" applyFont="1" applyFill="1" applyBorder="1" applyAlignment="1">
      <alignment vertical="center" wrapText="1"/>
    </xf>
    <xf numFmtId="0" fontId="7" fillId="0" borderId="98" xfId="0" applyFont="1" applyFill="1" applyBorder="1" applyAlignment="1">
      <alignment horizontal="left" vertical="center"/>
    </xf>
    <xf numFmtId="0" fontId="7" fillId="0" borderId="77" xfId="0" applyNumberFormat="1" applyFont="1" applyFill="1" applyBorder="1" applyAlignment="1">
      <alignment horizontal="center" vertical="center"/>
    </xf>
    <xf numFmtId="0" fontId="7" fillId="0" borderId="76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Border="1" applyAlignment="1">
      <alignment horizontal="center"/>
    </xf>
    <xf numFmtId="49" fontId="7" fillId="0" borderId="60" xfId="0" applyNumberFormat="1" applyFont="1" applyBorder="1" applyAlignment="1">
      <alignment vertical="center"/>
    </xf>
    <xf numFmtId="0" fontId="7" fillId="53" borderId="52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/>
    </xf>
    <xf numFmtId="0" fontId="7" fillId="0" borderId="17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80" xfId="0" applyNumberFormat="1" applyFont="1" applyFill="1" applyBorder="1" applyAlignment="1">
      <alignment horizontal="center" vertical="center"/>
    </xf>
    <xf numFmtId="1" fontId="7" fillId="0" borderId="61" xfId="0" applyNumberFormat="1" applyFont="1" applyFill="1" applyBorder="1" applyAlignment="1">
      <alignment horizontal="left" vertical="center"/>
    </xf>
    <xf numFmtId="49" fontId="7" fillId="3" borderId="53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49" fontId="7" fillId="0" borderId="160" xfId="0" applyNumberFormat="1" applyFont="1" applyFill="1" applyBorder="1" applyAlignment="1">
      <alignment horizontal="center" vertical="center"/>
    </xf>
    <xf numFmtId="0" fontId="7" fillId="0" borderId="172" xfId="0" applyFont="1" applyFill="1" applyBorder="1" applyAlignment="1">
      <alignment horizontal="center" vertical="center"/>
    </xf>
    <xf numFmtId="1" fontId="7" fillId="0" borderId="173" xfId="0" applyNumberFormat="1" applyFont="1" applyFill="1" applyBorder="1" applyAlignment="1">
      <alignment horizontal="left" vertical="center"/>
    </xf>
    <xf numFmtId="0" fontId="7" fillId="0" borderId="171" xfId="0" applyFont="1" applyFill="1" applyBorder="1" applyAlignment="1">
      <alignment horizontal="left" vertical="center"/>
    </xf>
    <xf numFmtId="0" fontId="7" fillId="3" borderId="174" xfId="0" applyFont="1" applyFill="1" applyBorder="1" applyAlignment="1">
      <alignment horizontal="center" vertical="center"/>
    </xf>
    <xf numFmtId="0" fontId="44" fillId="0" borderId="175" xfId="0" applyFont="1" applyFill="1" applyBorder="1" applyAlignment="1">
      <alignment horizontal="center" vertical="center"/>
    </xf>
    <xf numFmtId="0" fontId="44" fillId="0" borderId="180" xfId="0" applyFont="1" applyFill="1" applyBorder="1" applyAlignment="1">
      <alignment horizontal="center" vertical="center"/>
    </xf>
    <xf numFmtId="0" fontId="44" fillId="0" borderId="183" xfId="0" applyFont="1" applyFill="1" applyBorder="1" applyAlignment="1">
      <alignment horizontal="center" vertical="center" wrapText="1"/>
    </xf>
    <xf numFmtId="0" fontId="44" fillId="0" borderId="183" xfId="0" applyFont="1" applyFill="1" applyBorder="1" applyAlignment="1">
      <alignment horizontal="center" vertical="center"/>
    </xf>
    <xf numFmtId="0" fontId="44" fillId="0" borderId="179" xfId="0" applyFont="1" applyFill="1" applyBorder="1" applyAlignment="1">
      <alignment horizontal="center" vertical="center"/>
    </xf>
    <xf numFmtId="0" fontId="44" fillId="0" borderId="185" xfId="0" applyFont="1" applyFill="1" applyBorder="1" applyAlignment="1">
      <alignment horizontal="center" vertical="center"/>
    </xf>
    <xf numFmtId="0" fontId="44" fillId="0" borderId="190" xfId="0" applyFont="1" applyFill="1" applyBorder="1" applyAlignment="1">
      <alignment horizontal="center" vertical="center"/>
    </xf>
    <xf numFmtId="0" fontId="44" fillId="0" borderId="191" xfId="0" applyFont="1" applyFill="1" applyBorder="1" applyAlignment="1">
      <alignment horizontal="center" vertical="center"/>
    </xf>
    <xf numFmtId="0" fontId="44" fillId="0" borderId="192" xfId="0" applyFont="1" applyFill="1" applyBorder="1" applyAlignment="1">
      <alignment horizontal="center" vertical="center"/>
    </xf>
    <xf numFmtId="0" fontId="45" fillId="0" borderId="193" xfId="0" applyFont="1" applyFill="1" applyBorder="1" applyAlignment="1">
      <alignment horizontal="center" vertical="center"/>
    </xf>
    <xf numFmtId="0" fontId="45" fillId="0" borderId="192" xfId="0" applyFont="1" applyFill="1" applyBorder="1" applyAlignment="1">
      <alignment horizontal="center" vertical="center"/>
    </xf>
    <xf numFmtId="0" fontId="47" fillId="0" borderId="195" xfId="0" applyFont="1" applyFill="1" applyBorder="1" applyAlignment="1">
      <alignment vertical="center"/>
    </xf>
    <xf numFmtId="49" fontId="44" fillId="0" borderId="196" xfId="0" applyNumberFormat="1" applyFont="1" applyFill="1" applyBorder="1" applyAlignment="1">
      <alignment horizontal="left" vertical="center"/>
    </xf>
    <xf numFmtId="0" fontId="44" fillId="0" borderId="197" xfId="0" applyFont="1" applyFill="1" applyBorder="1" applyAlignment="1">
      <alignment horizontal="center" vertical="center" wrapText="1"/>
    </xf>
    <xf numFmtId="0" fontId="44" fillId="0" borderId="198" xfId="0" applyFont="1" applyFill="1" applyBorder="1" applyAlignment="1">
      <alignment horizontal="center" vertical="center" wrapText="1"/>
    </xf>
    <xf numFmtId="0" fontId="44" fillId="0" borderId="200" xfId="0" applyFont="1" applyFill="1" applyBorder="1" applyAlignment="1">
      <alignment horizontal="center" vertical="center"/>
    </xf>
    <xf numFmtId="0" fontId="44" fillId="0" borderId="201" xfId="0" applyFont="1" applyFill="1" applyBorder="1" applyAlignment="1">
      <alignment horizontal="center" vertical="center"/>
    </xf>
    <xf numFmtId="0" fontId="45" fillId="0" borderId="202" xfId="0" applyFont="1" applyFill="1" applyBorder="1" applyAlignment="1">
      <alignment horizontal="center" vertical="center"/>
    </xf>
    <xf numFmtId="0" fontId="44" fillId="0" borderId="195" xfId="0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45" fillId="0" borderId="203" xfId="0" applyFont="1" applyFill="1" applyBorder="1" applyAlignment="1">
      <alignment horizontal="center" vertical="center"/>
    </xf>
    <xf numFmtId="0" fontId="44" fillId="0" borderId="204" xfId="0" applyFont="1" applyFill="1" applyBorder="1" applyAlignment="1">
      <alignment horizontal="center" vertical="center"/>
    </xf>
    <xf numFmtId="0" fontId="48" fillId="0" borderId="205" xfId="0" applyFont="1" applyFill="1" applyBorder="1" applyAlignment="1">
      <alignment horizontal="center"/>
    </xf>
    <xf numFmtId="0" fontId="48" fillId="0" borderId="206" xfId="0" applyFont="1" applyFill="1" applyBorder="1" applyAlignment="1">
      <alignment horizontal="center"/>
    </xf>
    <xf numFmtId="0" fontId="48" fillId="0" borderId="207" xfId="0" applyFont="1" applyFill="1" applyBorder="1" applyAlignment="1">
      <alignment horizontal="center"/>
    </xf>
    <xf numFmtId="0" fontId="44" fillId="0" borderId="208" xfId="0" applyFont="1" applyFill="1" applyBorder="1" applyAlignment="1">
      <alignment horizontal="center" vertical="center"/>
    </xf>
    <xf numFmtId="0" fontId="48" fillId="0" borderId="209" xfId="0" applyFont="1" applyFill="1" applyBorder="1" applyAlignment="1">
      <alignment vertical="center"/>
    </xf>
    <xf numFmtId="0" fontId="44" fillId="0" borderId="199" xfId="0" applyFont="1" applyFill="1" applyBorder="1" applyAlignment="1">
      <alignment horizontal="center" vertical="center"/>
    </xf>
    <xf numFmtId="0" fontId="45" fillId="0" borderId="209" xfId="0" applyFont="1" applyFill="1" applyBorder="1" applyAlignment="1">
      <alignment horizontal="center" vertical="center"/>
    </xf>
    <xf numFmtId="0" fontId="44" fillId="0" borderId="198" xfId="0" applyFont="1" applyFill="1" applyBorder="1" applyAlignment="1">
      <alignment horizontal="center" vertical="center"/>
    </xf>
    <xf numFmtId="0" fontId="45" fillId="0" borderId="198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4" fillId="0" borderId="210" xfId="0" applyFont="1" applyFill="1" applyBorder="1" applyAlignment="1">
      <alignment horizontal="center" vertical="center"/>
    </xf>
    <xf numFmtId="0" fontId="44" fillId="0" borderId="211" xfId="0" applyFont="1" applyFill="1" applyBorder="1" applyAlignment="1">
      <alignment horizontal="center" vertical="center"/>
    </xf>
    <xf numFmtId="0" fontId="44" fillId="0" borderId="212" xfId="0" applyFont="1" applyFill="1" applyBorder="1" applyAlignment="1">
      <alignment horizontal="center" vertical="center"/>
    </xf>
    <xf numFmtId="0" fontId="44" fillId="0" borderId="214" xfId="0" applyFont="1" applyFill="1" applyBorder="1" applyAlignment="1">
      <alignment horizontal="center" vertical="center"/>
    </xf>
    <xf numFmtId="0" fontId="44" fillId="0" borderId="213" xfId="0" applyFont="1" applyFill="1" applyBorder="1" applyAlignment="1">
      <alignment horizontal="center" vertical="center"/>
    </xf>
    <xf numFmtId="0" fontId="44" fillId="0" borderId="215" xfId="0" applyFont="1" applyFill="1" applyBorder="1" applyAlignment="1">
      <alignment horizontal="center" vertical="center"/>
    </xf>
    <xf numFmtId="0" fontId="44" fillId="0" borderId="216" xfId="0" applyFont="1" applyFill="1" applyBorder="1" applyAlignment="1">
      <alignment horizontal="center" vertical="center"/>
    </xf>
    <xf numFmtId="0" fontId="44" fillId="0" borderId="217" xfId="0" applyFont="1" applyFill="1" applyBorder="1" applyAlignment="1">
      <alignment horizontal="center" vertical="center"/>
    </xf>
    <xf numFmtId="0" fontId="44" fillId="0" borderId="219" xfId="0" applyFont="1" applyFill="1" applyBorder="1" applyAlignment="1">
      <alignment vertical="center" wrapText="1"/>
    </xf>
    <xf numFmtId="0" fontId="44" fillId="0" borderId="220" xfId="0" applyFont="1" applyFill="1" applyBorder="1" applyAlignment="1">
      <alignment vertical="center" wrapText="1"/>
    </xf>
    <xf numFmtId="0" fontId="44" fillId="0" borderId="221" xfId="0" applyFont="1" applyFill="1" applyBorder="1" applyAlignment="1">
      <alignment horizontal="center" vertical="center"/>
    </xf>
    <xf numFmtId="0" fontId="45" fillId="0" borderId="220" xfId="0" applyFont="1" applyFill="1" applyBorder="1" applyAlignment="1">
      <alignment horizontal="center" vertical="center"/>
    </xf>
    <xf numFmtId="0" fontId="44" fillId="0" borderId="222" xfId="0" applyFont="1" applyFill="1" applyBorder="1" applyAlignment="1">
      <alignment horizontal="center" vertical="center"/>
    </xf>
    <xf numFmtId="0" fontId="44" fillId="0" borderId="220" xfId="0" applyFont="1" applyFill="1" applyBorder="1" applyAlignment="1">
      <alignment horizontal="center" vertical="center"/>
    </xf>
    <xf numFmtId="0" fontId="44" fillId="0" borderId="223" xfId="0" applyFont="1" applyFill="1" applyBorder="1" applyAlignment="1">
      <alignment horizontal="center" vertical="center"/>
    </xf>
    <xf numFmtId="0" fontId="44" fillId="0" borderId="224" xfId="0" applyFont="1" applyFill="1" applyBorder="1" applyAlignment="1">
      <alignment horizontal="center" vertical="center"/>
    </xf>
    <xf numFmtId="0" fontId="45" fillId="0" borderId="225" xfId="0" applyFont="1" applyFill="1" applyBorder="1" applyAlignment="1">
      <alignment horizontal="center" vertical="center"/>
    </xf>
    <xf numFmtId="0" fontId="44" fillId="0" borderId="226" xfId="0" applyFont="1" applyFill="1" applyBorder="1" applyAlignment="1">
      <alignment horizontal="center" vertical="center"/>
    </xf>
    <xf numFmtId="0" fontId="44" fillId="0" borderId="227" xfId="0" applyFont="1" applyFill="1" applyBorder="1" applyAlignment="1">
      <alignment horizontal="center" vertical="center"/>
    </xf>
    <xf numFmtId="0" fontId="44" fillId="0" borderId="229" xfId="0" applyFont="1" applyFill="1" applyBorder="1" applyAlignment="1">
      <alignment horizontal="left" vertical="center"/>
    </xf>
    <xf numFmtId="0" fontId="44" fillId="0" borderId="230" xfId="0" applyFont="1" applyFill="1" applyBorder="1" applyAlignment="1">
      <alignment horizontal="center" vertical="center"/>
    </xf>
    <xf numFmtId="0" fontId="44" fillId="0" borderId="231" xfId="0" applyFont="1" applyFill="1" applyBorder="1" applyAlignment="1">
      <alignment vertical="center" wrapText="1"/>
    </xf>
    <xf numFmtId="0" fontId="44" fillId="0" borderId="232" xfId="0" applyFont="1" applyFill="1" applyBorder="1" applyAlignment="1">
      <alignment horizontal="center" vertical="center"/>
    </xf>
    <xf numFmtId="0" fontId="44" fillId="0" borderId="233" xfId="0" applyFont="1" applyFill="1" applyBorder="1" applyAlignment="1">
      <alignment horizontal="center" vertical="center"/>
    </xf>
    <xf numFmtId="0" fontId="44" fillId="0" borderId="234" xfId="0" applyFont="1" applyFill="1" applyBorder="1" applyAlignment="1">
      <alignment horizontal="center" vertical="center"/>
    </xf>
    <xf numFmtId="0" fontId="44" fillId="0" borderId="235" xfId="0" applyFont="1" applyFill="1" applyBorder="1" applyAlignment="1">
      <alignment horizontal="center" vertical="center"/>
    </xf>
    <xf numFmtId="0" fontId="44" fillId="0" borderId="236" xfId="0" applyFont="1" applyFill="1" applyBorder="1" applyAlignment="1">
      <alignment horizontal="center" vertical="center"/>
    </xf>
    <xf numFmtId="0" fontId="44" fillId="0" borderId="251" xfId="0" applyFont="1" applyFill="1" applyBorder="1" applyAlignment="1">
      <alignment horizontal="center" vertical="center"/>
    </xf>
    <xf numFmtId="0" fontId="44" fillId="0" borderId="237" xfId="0" applyFont="1" applyFill="1" applyBorder="1" applyAlignment="1">
      <alignment horizontal="center" vertical="center"/>
    </xf>
    <xf numFmtId="0" fontId="44" fillId="0" borderId="218" xfId="0" applyFont="1" applyFill="1" applyBorder="1" applyAlignment="1">
      <alignment horizontal="left" vertical="center"/>
    </xf>
    <xf numFmtId="0" fontId="44" fillId="0" borderId="238" xfId="0" applyFont="1" applyFill="1" applyBorder="1" applyAlignment="1">
      <alignment horizontal="center" vertical="center"/>
    </xf>
    <xf numFmtId="0" fontId="44" fillId="0" borderId="239" xfId="0" applyFont="1" applyFill="1" applyBorder="1" applyAlignment="1">
      <alignment horizontal="center" vertical="center"/>
    </xf>
    <xf numFmtId="0" fontId="45" fillId="0" borderId="240" xfId="0" applyFont="1" applyFill="1" applyBorder="1" applyAlignment="1">
      <alignment horizontal="center" vertical="center"/>
    </xf>
    <xf numFmtId="0" fontId="44" fillId="0" borderId="252" xfId="0" applyFont="1" applyFill="1" applyBorder="1" applyAlignment="1">
      <alignment horizontal="center" vertical="center"/>
    </xf>
    <xf numFmtId="0" fontId="50" fillId="0" borderId="235" xfId="0" applyFont="1" applyFill="1" applyBorder="1" applyAlignment="1">
      <alignment horizontal="center" vertical="center"/>
    </xf>
    <xf numFmtId="0" fontId="51" fillId="0" borderId="236" xfId="0" applyFont="1" applyFill="1" applyBorder="1" applyAlignment="1">
      <alignment vertical="center"/>
    </xf>
    <xf numFmtId="0" fontId="44" fillId="0" borderId="253" xfId="0" applyFont="1" applyFill="1" applyBorder="1" applyAlignment="1">
      <alignment horizontal="center" vertical="center"/>
    </xf>
    <xf numFmtId="0" fontId="44" fillId="0" borderId="241" xfId="0" applyFont="1" applyFill="1" applyBorder="1" applyAlignment="1">
      <alignment horizontal="left" vertical="center"/>
    </xf>
    <xf numFmtId="0" fontId="44" fillId="0" borderId="242" xfId="0" applyFont="1" applyFill="1" applyBorder="1" applyAlignment="1">
      <alignment vertical="center" wrapText="1"/>
    </xf>
    <xf numFmtId="0" fontId="44" fillId="0" borderId="243" xfId="0" applyFont="1" applyFill="1" applyBorder="1" applyAlignment="1">
      <alignment vertical="center" wrapText="1"/>
    </xf>
    <xf numFmtId="0" fontId="45" fillId="0" borderId="243" xfId="0" applyFont="1" applyFill="1" applyBorder="1" applyAlignment="1">
      <alignment horizontal="center" vertical="center"/>
    </xf>
    <xf numFmtId="0" fontId="44" fillId="0" borderId="244" xfId="0" applyFont="1" applyFill="1" applyBorder="1" applyAlignment="1">
      <alignment horizontal="center" vertical="center"/>
    </xf>
    <xf numFmtId="0" fontId="44" fillId="0" borderId="245" xfId="0" applyFont="1" applyFill="1" applyBorder="1" applyAlignment="1">
      <alignment horizontal="center" vertical="center"/>
    </xf>
    <xf numFmtId="0" fontId="44" fillId="0" borderId="246" xfId="0" applyFont="1" applyFill="1" applyBorder="1" applyAlignment="1">
      <alignment horizontal="center" vertical="center"/>
    </xf>
    <xf numFmtId="0" fontId="45" fillId="0" borderId="247" xfId="0" applyFont="1" applyFill="1" applyBorder="1" applyAlignment="1">
      <alignment horizontal="center" vertical="center"/>
    </xf>
    <xf numFmtId="0" fontId="44" fillId="0" borderId="248" xfId="0" applyFont="1" applyFill="1" applyBorder="1" applyAlignment="1">
      <alignment horizontal="center" vertical="center"/>
    </xf>
    <xf numFmtId="0" fontId="50" fillId="0" borderId="249" xfId="0" applyFont="1" applyFill="1" applyBorder="1" applyAlignment="1">
      <alignment horizontal="center" vertical="center"/>
    </xf>
    <xf numFmtId="49" fontId="51" fillId="0" borderId="250" xfId="0" applyNumberFormat="1" applyFont="1" applyFill="1" applyBorder="1" applyAlignment="1">
      <alignment vertical="center"/>
    </xf>
    <xf numFmtId="0" fontId="0" fillId="0" borderId="0" xfId="0" applyFont="1" applyFill="1" applyAlignment="1"/>
    <xf numFmtId="0" fontId="44" fillId="0" borderId="241" xfId="0" applyFont="1" applyFill="1" applyBorder="1" applyAlignment="1">
      <alignment horizontal="center" vertical="center"/>
    </xf>
    <xf numFmtId="49" fontId="7" fillId="3" borderId="50" xfId="0" applyNumberFormat="1" applyFont="1" applyFill="1" applyBorder="1" applyAlignment="1">
      <alignment horizontal="left" vertical="center"/>
    </xf>
    <xf numFmtId="0" fontId="0" fillId="3" borderId="49" xfId="0" applyFont="1" applyFill="1" applyBorder="1" applyAlignment="1">
      <alignment vertical="center"/>
    </xf>
    <xf numFmtId="49" fontId="7" fillId="0" borderId="97" xfId="0" applyNumberFormat="1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/>
    </xf>
    <xf numFmtId="0" fontId="7" fillId="0" borderId="105" xfId="0" applyFont="1" applyBorder="1" applyAlignment="1">
      <alignment horizontal="center" vertical="center"/>
    </xf>
    <xf numFmtId="0" fontId="7" fillId="0" borderId="100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7" fillId="0" borderId="101" xfId="0" applyFont="1" applyBorder="1" applyAlignment="1">
      <alignment horizontal="center" vertical="center" wrapText="1"/>
    </xf>
    <xf numFmtId="0" fontId="7" fillId="0" borderId="102" xfId="0" applyFont="1" applyBorder="1" applyAlignment="1">
      <alignment vertical="center" wrapText="1"/>
    </xf>
    <xf numFmtId="0" fontId="6" fillId="0" borderId="103" xfId="0" applyFont="1" applyBorder="1" applyAlignment="1">
      <alignment horizontal="center" vertical="center"/>
    </xf>
    <xf numFmtId="0" fontId="6" fillId="0" borderId="104" xfId="0" applyFont="1" applyBorder="1" applyAlignment="1">
      <alignment horizontal="center" vertical="center"/>
    </xf>
    <xf numFmtId="0" fontId="7" fillId="0" borderId="101" xfId="0" applyFont="1" applyBorder="1" applyAlignment="1">
      <alignment horizontal="center" vertical="center"/>
    </xf>
    <xf numFmtId="0" fontId="7" fillId="0" borderId="102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0" fontId="7" fillId="0" borderId="103" xfId="0" applyFont="1" applyBorder="1" applyAlignment="1">
      <alignment horizontal="center" vertical="center"/>
    </xf>
    <xf numFmtId="0" fontId="7" fillId="0" borderId="104" xfId="0" applyFont="1" applyBorder="1" applyAlignment="1">
      <alignment horizontal="center" vertical="center"/>
    </xf>
    <xf numFmtId="0" fontId="6" fillId="0" borderId="97" xfId="0" applyFont="1" applyBorder="1" applyAlignment="1">
      <alignment horizontal="center" vertical="center"/>
    </xf>
    <xf numFmtId="0" fontId="6" fillId="0" borderId="98" xfId="0" applyFont="1" applyBorder="1" applyAlignment="1">
      <alignment horizontal="center" vertical="center"/>
    </xf>
    <xf numFmtId="0" fontId="7" fillId="0" borderId="106" xfId="0" applyFont="1" applyBorder="1" applyAlignment="1">
      <alignment horizontal="center" vertical="center"/>
    </xf>
    <xf numFmtId="0" fontId="7" fillId="0" borderId="10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7" fillId="0" borderId="68" xfId="0" applyFont="1" applyBorder="1" applyAlignment="1">
      <alignment horizontal="center" vertical="center" wrapText="1"/>
    </xf>
    <xf numFmtId="0" fontId="7" fillId="0" borderId="10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2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49" fontId="7" fillId="0" borderId="98" xfId="0" applyNumberFormat="1" applyFont="1" applyBorder="1" applyAlignment="1">
      <alignment horizontal="center" vertical="center"/>
    </xf>
    <xf numFmtId="0" fontId="7" fillId="0" borderId="102" xfId="0" applyFont="1" applyBorder="1" applyAlignment="1">
      <alignment horizontal="center" vertical="center" wrapText="1"/>
    </xf>
    <xf numFmtId="0" fontId="7" fillId="0" borderId="133" xfId="0" applyFont="1" applyBorder="1" applyAlignment="1">
      <alignment horizontal="center" vertical="center"/>
    </xf>
    <xf numFmtId="0" fontId="7" fillId="0" borderId="105" xfId="0" applyFont="1" applyBorder="1" applyAlignment="1">
      <alignment horizontal="center"/>
    </xf>
    <xf numFmtId="0" fontId="7" fillId="0" borderId="100" xfId="0" applyFont="1" applyBorder="1" applyAlignment="1">
      <alignment horizontal="center"/>
    </xf>
    <xf numFmtId="0" fontId="7" fillId="0" borderId="133" xfId="0" applyFont="1" applyBorder="1" applyAlignment="1">
      <alignment horizontal="center"/>
    </xf>
    <xf numFmtId="0" fontId="6" fillId="3" borderId="50" xfId="0" applyFont="1" applyFill="1" applyBorder="1" applyAlignment="1">
      <alignment vertical="center" wrapText="1"/>
    </xf>
    <xf numFmtId="0" fontId="6" fillId="3" borderId="47" xfId="0" applyFont="1" applyFill="1" applyBorder="1" applyAlignment="1">
      <alignment vertical="center" wrapText="1"/>
    </xf>
    <xf numFmtId="0" fontId="7" fillId="3" borderId="134" xfId="0" applyFont="1" applyFill="1" applyBorder="1" applyAlignment="1">
      <alignment horizontal="center" vertical="center"/>
    </xf>
    <xf numFmtId="0" fontId="7" fillId="3" borderId="155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 wrapText="1"/>
    </xf>
    <xf numFmtId="0" fontId="6" fillId="3" borderId="50" xfId="0" applyFont="1" applyFill="1" applyBorder="1" applyAlignment="1">
      <alignment horizontal="center" vertical="center" wrapText="1"/>
    </xf>
    <xf numFmtId="0" fontId="7" fillId="0" borderId="97" xfId="0" applyFont="1" applyBorder="1" applyAlignment="1">
      <alignment horizontal="center" vertical="center"/>
    </xf>
    <xf numFmtId="0" fontId="6" fillId="0" borderId="159" xfId="0" applyFont="1" applyBorder="1" applyAlignment="1">
      <alignment horizontal="center" vertical="center"/>
    </xf>
    <xf numFmtId="0" fontId="6" fillId="0" borderId="151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66" xfId="0" applyFont="1" applyBorder="1" applyAlignment="1">
      <alignment horizontal="center" vertical="center"/>
    </xf>
    <xf numFmtId="0" fontId="0" fillId="0" borderId="67" xfId="0" applyFont="1" applyBorder="1"/>
    <xf numFmtId="0" fontId="8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7" fillId="0" borderId="0" xfId="0" applyFont="1" applyAlignment="1"/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3" borderId="70" xfId="0" applyFont="1" applyFill="1" applyBorder="1" applyAlignment="1">
      <alignment vertical="center" wrapText="1"/>
    </xf>
    <xf numFmtId="0" fontId="0" fillId="0" borderId="49" xfId="0" applyFont="1" applyBorder="1" applyAlignment="1">
      <alignment vertical="center"/>
    </xf>
    <xf numFmtId="0" fontId="38" fillId="0" borderId="22" xfId="0" applyFont="1" applyFill="1" applyBorder="1" applyAlignment="1">
      <alignment horizontal="left" vertical="center" wrapText="1"/>
    </xf>
    <xf numFmtId="0" fontId="38" fillId="0" borderId="20" xfId="0" applyFont="1" applyFill="1" applyBorder="1" applyAlignment="1">
      <alignment horizontal="left" vertical="center" wrapText="1"/>
    </xf>
    <xf numFmtId="1" fontId="38" fillId="52" borderId="22" xfId="107" applyNumberFormat="1" applyFont="1" applyFill="1" applyBorder="1" applyAlignment="1">
      <alignment horizontal="left" vertical="center"/>
    </xf>
    <xf numFmtId="0" fontId="43" fillId="52" borderId="20" xfId="107" applyFont="1" applyFill="1" applyBorder="1" applyAlignment="1">
      <alignment vertical="center"/>
    </xf>
    <xf numFmtId="0" fontId="6" fillId="3" borderId="51" xfId="0" applyFont="1" applyFill="1" applyBorder="1" applyAlignment="1">
      <alignment vertical="center" wrapText="1"/>
    </xf>
    <xf numFmtId="0" fontId="0" fillId="0" borderId="53" xfId="0" applyFont="1" applyBorder="1" applyAlignment="1">
      <alignment vertical="center"/>
    </xf>
    <xf numFmtId="0" fontId="0" fillId="0" borderId="48" xfId="0" applyFont="1" applyBorder="1" applyAlignment="1">
      <alignment vertical="center"/>
    </xf>
    <xf numFmtId="0" fontId="6" fillId="3" borderId="62" xfId="0" applyFont="1" applyFill="1" applyBorder="1" applyAlignment="1">
      <alignment vertical="center" wrapText="1"/>
    </xf>
    <xf numFmtId="0" fontId="6" fillId="3" borderId="109" xfId="0" applyFont="1" applyFill="1" applyBorder="1" applyAlignment="1">
      <alignment vertical="center" wrapText="1"/>
    </xf>
    <xf numFmtId="0" fontId="7" fillId="0" borderId="106" xfId="0" applyFont="1" applyFill="1" applyBorder="1" applyAlignment="1">
      <alignment horizontal="center" vertical="center"/>
    </xf>
    <xf numFmtId="0" fontId="7" fillId="0" borderId="107" xfId="0" applyFont="1" applyFill="1" applyBorder="1" applyAlignment="1">
      <alignment horizontal="center" vertical="center"/>
    </xf>
    <xf numFmtId="49" fontId="7" fillId="0" borderId="97" xfId="0" applyNumberFormat="1" applyFont="1" applyBorder="1" applyAlignment="1">
      <alignment horizontal="left" vertical="center"/>
    </xf>
    <xf numFmtId="0" fontId="7" fillId="0" borderId="98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7" fillId="0" borderId="62" xfId="0" applyFont="1" applyBorder="1" applyAlignment="1">
      <alignment horizontal="center" vertical="center"/>
    </xf>
    <xf numFmtId="0" fontId="0" fillId="0" borderId="109" xfId="0" applyFont="1" applyBorder="1" applyAlignment="1">
      <alignment horizontal="center" vertical="center"/>
    </xf>
    <xf numFmtId="0" fontId="6" fillId="3" borderId="63" xfId="0" applyFont="1" applyFill="1" applyBorder="1" applyAlignment="1">
      <alignment vertical="center" wrapText="1"/>
    </xf>
    <xf numFmtId="0" fontId="0" fillId="3" borderId="109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49" fontId="7" fillId="0" borderId="98" xfId="0" applyNumberFormat="1" applyFont="1" applyBorder="1" applyAlignment="1">
      <alignment horizontal="left" vertical="center"/>
    </xf>
    <xf numFmtId="0" fontId="7" fillId="0" borderId="103" xfId="0" applyFont="1" applyFill="1" applyBorder="1" applyAlignment="1">
      <alignment horizontal="center" vertical="center"/>
    </xf>
    <xf numFmtId="0" fontId="7" fillId="0" borderId="104" xfId="0" applyFont="1" applyFill="1" applyBorder="1" applyAlignment="1">
      <alignment horizontal="center" vertical="center"/>
    </xf>
    <xf numFmtId="0" fontId="45" fillId="0" borderId="181" xfId="0" applyFont="1" applyFill="1" applyBorder="1" applyAlignment="1">
      <alignment vertical="center" wrapText="1"/>
    </xf>
    <xf numFmtId="0" fontId="45" fillId="0" borderId="205" xfId="0" applyFont="1" applyFill="1" applyBorder="1" applyAlignment="1">
      <alignment vertical="center" wrapText="1"/>
    </xf>
    <xf numFmtId="0" fontId="45" fillId="0" borderId="209" xfId="0" applyFont="1" applyFill="1" applyBorder="1" applyAlignment="1">
      <alignment vertical="center" wrapText="1"/>
    </xf>
    <xf numFmtId="0" fontId="46" fillId="0" borderId="197" xfId="0" applyFont="1" applyFill="1" applyBorder="1" applyAlignment="1"/>
    <xf numFmtId="0" fontId="44" fillId="0" borderId="178" xfId="0" applyFont="1" applyFill="1" applyBorder="1" applyAlignment="1">
      <alignment horizontal="center" vertical="center" wrapText="1"/>
    </xf>
    <xf numFmtId="0" fontId="46" fillId="0" borderId="188" xfId="0" applyFont="1" applyFill="1" applyBorder="1" applyAlignment="1"/>
    <xf numFmtId="0" fontId="44" fillId="0" borderId="179" xfId="0" applyFont="1" applyFill="1" applyBorder="1" applyAlignment="1">
      <alignment horizontal="center" vertical="center" wrapText="1"/>
    </xf>
    <xf numFmtId="0" fontId="46" fillId="0" borderId="189" xfId="0" applyFont="1" applyFill="1" applyBorder="1" applyAlignment="1"/>
    <xf numFmtId="0" fontId="44" fillId="0" borderId="181" xfId="0" applyFont="1" applyFill="1" applyBorder="1" applyAlignment="1">
      <alignment horizontal="center" vertical="center"/>
    </xf>
    <xf numFmtId="0" fontId="46" fillId="0" borderId="182" xfId="0" applyFont="1" applyFill="1" applyBorder="1" applyAlignment="1"/>
    <xf numFmtId="0" fontId="44" fillId="0" borderId="176" xfId="0" applyFont="1" applyFill="1" applyBorder="1" applyAlignment="1">
      <alignment horizontal="center" vertical="center"/>
    </xf>
    <xf numFmtId="0" fontId="46" fillId="0" borderId="186" xfId="0" applyFont="1" applyFill="1" applyBorder="1" applyAlignment="1"/>
    <xf numFmtId="0" fontId="44" fillId="0" borderId="184" xfId="0" applyFont="1" applyFill="1" applyBorder="1" applyAlignment="1">
      <alignment horizontal="center" vertical="center"/>
    </xf>
    <xf numFmtId="0" fontId="46" fillId="0" borderId="194" xfId="0" applyFont="1" applyFill="1" applyBorder="1" applyAlignment="1"/>
    <xf numFmtId="0" fontId="45" fillId="0" borderId="184" xfId="0" applyFont="1" applyFill="1" applyBorder="1" applyAlignment="1">
      <alignment horizontal="center" vertical="center"/>
    </xf>
    <xf numFmtId="0" fontId="44" fillId="0" borderId="177" xfId="0" applyFont="1" applyFill="1" applyBorder="1" applyAlignment="1">
      <alignment horizontal="center" vertical="center"/>
    </xf>
    <xf numFmtId="0" fontId="46" fillId="0" borderId="187" xfId="0" applyFont="1" applyFill="1" applyBorder="1" applyAlignment="1"/>
    <xf numFmtId="49" fontId="44" fillId="0" borderId="176" xfId="0" applyNumberFormat="1" applyFont="1" applyFill="1" applyBorder="1" applyAlignment="1">
      <alignment horizontal="left" vertical="center"/>
    </xf>
    <xf numFmtId="0" fontId="44" fillId="0" borderId="177" xfId="0" applyFont="1" applyFill="1" applyBorder="1" applyAlignment="1">
      <alignment horizontal="center" vertical="center" wrapText="1"/>
    </xf>
    <xf numFmtId="0" fontId="45" fillId="0" borderId="175" xfId="0" applyFont="1" applyFill="1" applyBorder="1" applyAlignment="1">
      <alignment horizontal="center" vertical="center"/>
    </xf>
    <xf numFmtId="0" fontId="46" fillId="0" borderId="185" xfId="0" applyFont="1" applyFill="1" applyBorder="1" applyAlignment="1"/>
    <xf numFmtId="0" fontId="44" fillId="0" borderId="199" xfId="0" applyFont="1" applyFill="1" applyBorder="1" applyAlignment="1">
      <alignment horizontal="center" vertical="center"/>
    </xf>
    <xf numFmtId="0" fontId="45" fillId="0" borderId="208" xfId="0" applyFont="1" applyFill="1" applyBorder="1" applyAlignment="1">
      <alignment vertical="center" wrapText="1"/>
    </xf>
    <xf numFmtId="0" fontId="46" fillId="0" borderId="213" xfId="0" applyFont="1" applyFill="1" applyBorder="1" applyAlignment="1"/>
    <xf numFmtId="0" fontId="53" fillId="0" borderId="222" xfId="0" applyFont="1" applyBorder="1" applyAlignment="1">
      <alignment horizontal="center" vertical="center"/>
    </xf>
    <xf numFmtId="0" fontId="53" fillId="0" borderId="223" xfId="0" applyFont="1" applyBorder="1" applyAlignment="1">
      <alignment horizontal="center" vertical="center"/>
    </xf>
    <xf numFmtId="0" fontId="53" fillId="0" borderId="227" xfId="0" applyFont="1" applyBorder="1" applyAlignment="1">
      <alignment horizontal="center" vertical="center"/>
    </xf>
    <xf numFmtId="0" fontId="53" fillId="0" borderId="224" xfId="0" applyFont="1" applyBorder="1" applyAlignment="1">
      <alignment horizontal="center" vertical="center"/>
    </xf>
    <xf numFmtId="0" fontId="54" fillId="0" borderId="225" xfId="0" applyFont="1" applyBorder="1" applyAlignment="1">
      <alignment horizontal="center" vertical="center"/>
    </xf>
    <xf numFmtId="0" fontId="53" fillId="0" borderId="226" xfId="0" applyFont="1" applyBorder="1" applyAlignment="1">
      <alignment horizontal="center" vertical="center"/>
    </xf>
    <xf numFmtId="0" fontId="53" fillId="0" borderId="228" xfId="0" applyFont="1" applyBorder="1" applyAlignment="1">
      <alignment horizontal="center" vertical="center"/>
    </xf>
    <xf numFmtId="0" fontId="53" fillId="0" borderId="221" xfId="0" applyFont="1" applyBorder="1" applyAlignment="1">
      <alignment horizontal="center" vertical="center"/>
    </xf>
    <xf numFmtId="0" fontId="53" fillId="0" borderId="238" xfId="0" applyFont="1" applyBorder="1" applyAlignment="1">
      <alignment horizontal="center" vertical="center"/>
    </xf>
    <xf numFmtId="0" fontId="53" fillId="0" borderId="233" xfId="0" applyFont="1" applyBorder="1" applyAlignment="1">
      <alignment horizontal="center" vertical="center"/>
    </xf>
    <xf numFmtId="0" fontId="53" fillId="0" borderId="239" xfId="0" applyFont="1" applyBorder="1" applyAlignment="1">
      <alignment horizontal="center" vertical="center"/>
    </xf>
    <xf numFmtId="0" fontId="54" fillId="0" borderId="240" xfId="0" applyFont="1" applyBorder="1" applyAlignment="1">
      <alignment horizontal="center" vertical="center"/>
    </xf>
    <xf numFmtId="0" fontId="53" fillId="0" borderId="244" xfId="0" applyFont="1" applyBorder="1" applyAlignment="1">
      <alignment horizontal="center" vertical="center"/>
    </xf>
    <xf numFmtId="0" fontId="53" fillId="0" borderId="245" xfId="0" applyFont="1" applyBorder="1" applyAlignment="1">
      <alignment horizontal="center" vertical="center"/>
    </xf>
    <xf numFmtId="0" fontId="53" fillId="0" borderId="246" xfId="0" applyFont="1" applyBorder="1" applyAlignment="1">
      <alignment horizontal="center" vertical="center"/>
    </xf>
    <xf numFmtId="0" fontId="54" fillId="0" borderId="247" xfId="0" applyFont="1" applyBorder="1" applyAlignment="1">
      <alignment horizontal="center" vertical="center"/>
    </xf>
    <xf numFmtId="0" fontId="44" fillId="0" borderId="229" xfId="0" applyFont="1" applyBorder="1" applyAlignment="1">
      <alignment horizontal="left" vertical="center"/>
    </xf>
    <xf numFmtId="0" fontId="44" fillId="0" borderId="254" xfId="0" applyFont="1" applyFill="1" applyBorder="1" applyAlignment="1">
      <alignment horizontal="center" vertical="center"/>
    </xf>
    <xf numFmtId="0" fontId="44" fillId="0" borderId="255" xfId="0" applyFont="1" applyBorder="1" applyAlignment="1">
      <alignment horizontal="left" vertical="center"/>
    </xf>
    <xf numFmtId="0" fontId="44" fillId="0" borderId="256" xfId="0" applyFont="1" applyBorder="1" applyAlignment="1">
      <alignment horizontal="left" vertical="center"/>
    </xf>
    <xf numFmtId="1" fontId="44" fillId="0" borderId="218" xfId="0" applyNumberFormat="1" applyFont="1" applyFill="1" applyBorder="1" applyAlignment="1">
      <alignment horizontal="left" vertical="center"/>
    </xf>
    <xf numFmtId="0" fontId="7" fillId="0" borderId="257" xfId="0" applyFont="1" applyFill="1" applyBorder="1" applyAlignment="1">
      <alignment horizontal="left" vertical="center"/>
    </xf>
  </cellXfs>
  <cellStyles count="361">
    <cellStyle name="Accent1" xfId="1"/>
    <cellStyle name="Accent1 - 20%" xfId="2"/>
    <cellStyle name="Accent1 - 20% 2" xfId="65"/>
    <cellStyle name="Accent1 - 20% 2 2" xfId="138"/>
    <cellStyle name="Accent1 - 20% 2 2 2" xfId="291"/>
    <cellStyle name="Accent1 - 20% 2 3" xfId="220"/>
    <cellStyle name="Accent1 - 20% 3" xfId="115"/>
    <cellStyle name="Accent1 - 20% 3 2" xfId="268"/>
    <cellStyle name="Accent1 - 20% 4" xfId="208"/>
    <cellStyle name="Accent1 - 40%" xfId="3"/>
    <cellStyle name="Accent1 - 40% 2" xfId="66"/>
    <cellStyle name="Accent1 - 40% 2 2" xfId="139"/>
    <cellStyle name="Accent1 - 40% 2 2 2" xfId="292"/>
    <cellStyle name="Accent1 - 40% 2 3" xfId="221"/>
    <cellStyle name="Accent1 - 40% 3" xfId="116"/>
    <cellStyle name="Accent1 - 40% 3 2" xfId="269"/>
    <cellStyle name="Accent1 - 40% 4" xfId="209"/>
    <cellStyle name="Accent1 - 60%" xfId="4"/>
    <cellStyle name="Accent1 2" xfId="87" hidden="1"/>
    <cellStyle name="Accent1 2" xfId="101" hidden="1"/>
    <cellStyle name="Accent1 2" xfId="109" hidden="1"/>
    <cellStyle name="Accent1 2" xfId="159" hidden="1"/>
    <cellStyle name="Accent1 2" xfId="172" hidden="1"/>
    <cellStyle name="Accent1 2" xfId="180" hidden="1"/>
    <cellStyle name="Accent1 2" xfId="132" hidden="1"/>
    <cellStyle name="Accent1 2" xfId="195" hidden="1"/>
    <cellStyle name="Accent1 2" xfId="202" hidden="1"/>
    <cellStyle name="Accent1 2" xfId="241" hidden="1"/>
    <cellStyle name="Accent1 2" xfId="254" hidden="1"/>
    <cellStyle name="Accent1 2" xfId="262" hidden="1"/>
    <cellStyle name="Accent1 2" xfId="312" hidden="1"/>
    <cellStyle name="Accent1 2" xfId="325" hidden="1"/>
    <cellStyle name="Accent1 2" xfId="333" hidden="1"/>
    <cellStyle name="Accent1 2" xfId="285" hidden="1"/>
    <cellStyle name="Accent1 2" xfId="348" hidden="1"/>
    <cellStyle name="Accent1 2" xfId="355" hidden="1"/>
    <cellStyle name="Accent2" xfId="5"/>
    <cellStyle name="Accent2 - 20%" xfId="6"/>
    <cellStyle name="Accent2 - 20% 2" xfId="67"/>
    <cellStyle name="Accent2 - 20% 2 2" xfId="140"/>
    <cellStyle name="Accent2 - 20% 2 2 2" xfId="293"/>
    <cellStyle name="Accent2 - 20% 2 3" xfId="222"/>
    <cellStyle name="Accent2 - 20% 3" xfId="117"/>
    <cellStyle name="Accent2 - 20% 3 2" xfId="270"/>
    <cellStyle name="Accent2 - 20% 4" xfId="210"/>
    <cellStyle name="Accent2 - 40%" xfId="7"/>
    <cellStyle name="Accent2 - 40% 2" xfId="68"/>
    <cellStyle name="Accent2 - 40% 2 2" xfId="141"/>
    <cellStyle name="Accent2 - 40% 2 2 2" xfId="294"/>
    <cellStyle name="Accent2 - 40% 2 3" xfId="223"/>
    <cellStyle name="Accent2 - 40% 3" xfId="118"/>
    <cellStyle name="Accent2 - 40% 3 2" xfId="271"/>
    <cellStyle name="Accent2 - 40% 4" xfId="211"/>
    <cellStyle name="Accent2 - 60%" xfId="8"/>
    <cellStyle name="Accent2 2" xfId="88" hidden="1"/>
    <cellStyle name="Accent2 2" xfId="102" hidden="1"/>
    <cellStyle name="Accent2 2" xfId="110" hidden="1"/>
    <cellStyle name="Accent2 2" xfId="160" hidden="1"/>
    <cellStyle name="Accent2 2" xfId="173" hidden="1"/>
    <cellStyle name="Accent2 2" xfId="181" hidden="1"/>
    <cellStyle name="Accent2 2" xfId="133" hidden="1"/>
    <cellStyle name="Accent2 2" xfId="196" hidden="1"/>
    <cellStyle name="Accent2 2" xfId="203" hidden="1"/>
    <cellStyle name="Accent2 2" xfId="242" hidden="1"/>
    <cellStyle name="Accent2 2" xfId="255" hidden="1"/>
    <cellStyle name="Accent2 2" xfId="263" hidden="1"/>
    <cellStyle name="Accent2 2" xfId="313" hidden="1"/>
    <cellStyle name="Accent2 2" xfId="326" hidden="1"/>
    <cellStyle name="Accent2 2" xfId="334" hidden="1"/>
    <cellStyle name="Accent2 2" xfId="286" hidden="1"/>
    <cellStyle name="Accent2 2" xfId="349" hidden="1"/>
    <cellStyle name="Accent2 2" xfId="356" hidden="1"/>
    <cellStyle name="Accent3" xfId="9"/>
    <cellStyle name="Accent3 - 20%" xfId="10"/>
    <cellStyle name="Accent3 - 20% 2" xfId="69"/>
    <cellStyle name="Accent3 - 20% 2 2" xfId="142"/>
    <cellStyle name="Accent3 - 20% 2 2 2" xfId="295"/>
    <cellStyle name="Accent3 - 20% 2 3" xfId="224"/>
    <cellStyle name="Accent3 - 20% 3" xfId="119"/>
    <cellStyle name="Accent3 - 20% 3 2" xfId="272"/>
    <cellStyle name="Accent3 - 20% 4" xfId="212"/>
    <cellStyle name="Accent3 - 40%" xfId="11"/>
    <cellStyle name="Accent3 - 40% 2" xfId="95"/>
    <cellStyle name="Accent3 - 40% 2 2" xfId="166"/>
    <cellStyle name="Accent3 - 40% 2 2 2" xfId="319"/>
    <cellStyle name="Accent3 - 40% 2 3" xfId="248"/>
    <cellStyle name="Accent3 - 40% 3" xfId="70"/>
    <cellStyle name="Accent3 - 40% 3 2" xfId="143"/>
    <cellStyle name="Accent3 - 40% 3 2 2" xfId="296"/>
    <cellStyle name="Accent3 - 40% 3 3" xfId="225"/>
    <cellStyle name="Accent3 - 40% 4" xfId="120"/>
    <cellStyle name="Accent3 - 40% 4 2" xfId="273"/>
    <cellStyle name="Accent3 - 40% 5" xfId="213"/>
    <cellStyle name="Accent3 - 60%" xfId="12"/>
    <cellStyle name="Accent3 2" xfId="89" hidden="1"/>
    <cellStyle name="Accent3 2" xfId="103" hidden="1"/>
    <cellStyle name="Accent3 2" xfId="111" hidden="1"/>
    <cellStyle name="Accent3 2" xfId="161" hidden="1"/>
    <cellStyle name="Accent3 2" xfId="174" hidden="1"/>
    <cellStyle name="Accent3 2" xfId="182" hidden="1"/>
    <cellStyle name="Accent3 2" xfId="134" hidden="1"/>
    <cellStyle name="Accent3 2" xfId="197" hidden="1"/>
    <cellStyle name="Accent3 2" xfId="204" hidden="1"/>
    <cellStyle name="Accent3 2" xfId="243" hidden="1"/>
    <cellStyle name="Accent3 2" xfId="256" hidden="1"/>
    <cellStyle name="Accent3 2" xfId="264" hidden="1"/>
    <cellStyle name="Accent3 2" xfId="314" hidden="1"/>
    <cellStyle name="Accent3 2" xfId="327" hidden="1"/>
    <cellStyle name="Accent3 2" xfId="335" hidden="1"/>
    <cellStyle name="Accent3 2" xfId="287" hidden="1"/>
    <cellStyle name="Accent3 2" xfId="350" hidden="1"/>
    <cellStyle name="Accent3 2" xfId="357" hidden="1"/>
    <cellStyle name="Accent4" xfId="13"/>
    <cellStyle name="Accent4 - 20%" xfId="14"/>
    <cellStyle name="Accent4 - 20% 2" xfId="71"/>
    <cellStyle name="Accent4 - 20% 2 2" xfId="144"/>
    <cellStyle name="Accent4 - 20% 2 2 2" xfId="297"/>
    <cellStyle name="Accent4 - 20% 2 3" xfId="226"/>
    <cellStyle name="Accent4 - 20% 3" xfId="121"/>
    <cellStyle name="Accent4 - 20% 3 2" xfId="274"/>
    <cellStyle name="Accent4 - 20% 4" xfId="214"/>
    <cellStyle name="Accent4 - 40%" xfId="15"/>
    <cellStyle name="Accent4 - 40% 2" xfId="72"/>
    <cellStyle name="Accent4 - 40% 2 2" xfId="145"/>
    <cellStyle name="Accent4 - 40% 2 2 2" xfId="298"/>
    <cellStyle name="Accent4 - 40% 2 3" xfId="227"/>
    <cellStyle name="Accent4 - 40% 3" xfId="122"/>
    <cellStyle name="Accent4 - 40% 3 2" xfId="275"/>
    <cellStyle name="Accent4 - 40% 4" xfId="215"/>
    <cellStyle name="Accent4 - 60%" xfId="16"/>
    <cellStyle name="Accent4 2" xfId="90" hidden="1"/>
    <cellStyle name="Accent4 2" xfId="104" hidden="1"/>
    <cellStyle name="Accent4 2" xfId="112" hidden="1"/>
    <cellStyle name="Accent4 2" xfId="162" hidden="1"/>
    <cellStyle name="Accent4 2" xfId="175" hidden="1"/>
    <cellStyle name="Accent4 2" xfId="183" hidden="1"/>
    <cellStyle name="Accent4 2" xfId="135" hidden="1"/>
    <cellStyle name="Accent4 2" xfId="198" hidden="1"/>
    <cellStyle name="Accent4 2" xfId="205" hidden="1"/>
    <cellStyle name="Accent4 2" xfId="244" hidden="1"/>
    <cellStyle name="Accent4 2" xfId="257" hidden="1"/>
    <cellStyle name="Accent4 2" xfId="265" hidden="1"/>
    <cellStyle name="Accent4 2" xfId="315" hidden="1"/>
    <cellStyle name="Accent4 2" xfId="328" hidden="1"/>
    <cellStyle name="Accent4 2" xfId="336" hidden="1"/>
    <cellStyle name="Accent4 2" xfId="288" hidden="1"/>
    <cellStyle name="Accent4 2" xfId="351" hidden="1"/>
    <cellStyle name="Accent4 2" xfId="358" hidden="1"/>
    <cellStyle name="Accent5" xfId="17"/>
    <cellStyle name="Accent5 - 20%" xfId="18"/>
    <cellStyle name="Accent5 - 20% 2" xfId="73"/>
    <cellStyle name="Accent5 - 20% 2 2" xfId="146"/>
    <cellStyle name="Accent5 - 20% 2 2 2" xfId="299"/>
    <cellStyle name="Accent5 - 20% 2 3" xfId="228"/>
    <cellStyle name="Accent5 - 20% 3" xfId="123"/>
    <cellStyle name="Accent5 - 20% 3 2" xfId="276"/>
    <cellStyle name="Accent5 - 20% 4" xfId="216"/>
    <cellStyle name="Accent5 - 40%" xfId="19"/>
    <cellStyle name="Accent5 - 40% 2" xfId="74"/>
    <cellStyle name="Accent5 - 40% 2 2" xfId="147"/>
    <cellStyle name="Accent5 - 40% 2 2 2" xfId="300"/>
    <cellStyle name="Accent5 - 40% 2 3" xfId="229"/>
    <cellStyle name="Accent5 - 40% 3" xfId="124"/>
    <cellStyle name="Accent5 - 40% 3 2" xfId="277"/>
    <cellStyle name="Accent5 - 40% 4" xfId="217"/>
    <cellStyle name="Accent5 - 60%" xfId="20"/>
    <cellStyle name="Accent5 2" xfId="91" hidden="1"/>
    <cellStyle name="Accent5 2" xfId="105" hidden="1"/>
    <cellStyle name="Accent5 2" xfId="113" hidden="1"/>
    <cellStyle name="Accent5 2" xfId="163" hidden="1"/>
    <cellStyle name="Accent5 2" xfId="176" hidden="1"/>
    <cellStyle name="Accent5 2" xfId="184" hidden="1"/>
    <cellStyle name="Accent5 2" xfId="136" hidden="1"/>
    <cellStyle name="Accent5 2" xfId="199" hidden="1"/>
    <cellStyle name="Accent5 2" xfId="206" hidden="1"/>
    <cellStyle name="Accent5 2" xfId="245" hidden="1"/>
    <cellStyle name="Accent5 2" xfId="258" hidden="1"/>
    <cellStyle name="Accent5 2" xfId="266" hidden="1"/>
    <cellStyle name="Accent5 2" xfId="316" hidden="1"/>
    <cellStyle name="Accent5 2" xfId="329" hidden="1"/>
    <cellStyle name="Accent5 2" xfId="337" hidden="1"/>
    <cellStyle name="Accent5 2" xfId="289" hidden="1"/>
    <cellStyle name="Accent5 2" xfId="352" hidden="1"/>
    <cellStyle name="Accent5 2" xfId="359" hidden="1"/>
    <cellStyle name="Accent6" xfId="21"/>
    <cellStyle name="Accent6 - 20%" xfId="22"/>
    <cellStyle name="Accent6 - 20% 2" xfId="75"/>
    <cellStyle name="Accent6 - 20% 2 2" xfId="148"/>
    <cellStyle name="Accent6 - 20% 2 2 2" xfId="301"/>
    <cellStyle name="Accent6 - 20% 2 3" xfId="230"/>
    <cellStyle name="Accent6 - 20% 3" xfId="125"/>
    <cellStyle name="Accent6 - 20% 3 2" xfId="278"/>
    <cellStyle name="Accent6 - 20% 4" xfId="218"/>
    <cellStyle name="Accent6 - 40%" xfId="23"/>
    <cellStyle name="Accent6 - 40% 2" xfId="76"/>
    <cellStyle name="Accent6 - 40% 2 2" xfId="149"/>
    <cellStyle name="Accent6 - 40% 2 2 2" xfId="302"/>
    <cellStyle name="Accent6 - 40% 2 3" xfId="231"/>
    <cellStyle name="Accent6 - 40% 3" xfId="126"/>
    <cellStyle name="Accent6 - 40% 3 2" xfId="279"/>
    <cellStyle name="Accent6 - 40% 4" xfId="219"/>
    <cellStyle name="Accent6 - 60%" xfId="24"/>
    <cellStyle name="Accent6 2" xfId="92" hidden="1"/>
    <cellStyle name="Accent6 2" xfId="106" hidden="1"/>
    <cellStyle name="Accent6 2" xfId="114" hidden="1"/>
    <cellStyle name="Accent6 2" xfId="164" hidden="1"/>
    <cellStyle name="Accent6 2" xfId="177" hidden="1"/>
    <cellStyle name="Accent6 2" xfId="185" hidden="1"/>
    <cellStyle name="Accent6 2" xfId="137" hidden="1"/>
    <cellStyle name="Accent6 2" xfId="200" hidden="1"/>
    <cellStyle name="Accent6 2" xfId="207" hidden="1"/>
    <cellStyle name="Accent6 2" xfId="246" hidden="1"/>
    <cellStyle name="Accent6 2" xfId="259" hidden="1"/>
    <cellStyle name="Accent6 2" xfId="267" hidden="1"/>
    <cellStyle name="Accent6 2" xfId="317" hidden="1"/>
    <cellStyle name="Accent6 2" xfId="330" hidden="1"/>
    <cellStyle name="Accent6 2" xfId="338" hidden="1"/>
    <cellStyle name="Accent6 2" xfId="290" hidden="1"/>
    <cellStyle name="Accent6 2" xfId="353" hidden="1"/>
    <cellStyle name="Accent6 2" xfId="360" hidden="1"/>
    <cellStyle name="Bad" xfId="25"/>
    <cellStyle name="Bad 2" xfId="82" hidden="1"/>
    <cellStyle name="Bad 2" xfId="97" hidden="1"/>
    <cellStyle name="Bad 2" xfId="78" hidden="1"/>
    <cellStyle name="Bad 2" xfId="154" hidden="1"/>
    <cellStyle name="Bad 2" xfId="168" hidden="1"/>
    <cellStyle name="Bad 2" xfId="150" hidden="1"/>
    <cellStyle name="Bad 2" xfId="128" hidden="1"/>
    <cellStyle name="Bad 2" xfId="191" hidden="1"/>
    <cellStyle name="Bad 2" xfId="186" hidden="1"/>
    <cellStyle name="Bad 2" xfId="236" hidden="1"/>
    <cellStyle name="Bad 2" xfId="250" hidden="1"/>
    <cellStyle name="Bad 2" xfId="232" hidden="1"/>
    <cellStyle name="Bad 2" xfId="307" hidden="1"/>
    <cellStyle name="Bad 2" xfId="321" hidden="1"/>
    <cellStyle name="Bad 2" xfId="303" hidden="1"/>
    <cellStyle name="Bad 2" xfId="281" hidden="1"/>
    <cellStyle name="Bad 2" xfId="344" hidden="1"/>
    <cellStyle name="Bad 2" xfId="339" hidden="1"/>
    <cellStyle name="Bevitel" xfId="50" builtinId="20" hidden="1"/>
    <cellStyle name="Calculation" xfId="26"/>
    <cellStyle name="Calculation 2" xfId="85" hidden="1"/>
    <cellStyle name="Calculation 2" xfId="99" hidden="1"/>
    <cellStyle name="Calculation 2" xfId="80" hidden="1"/>
    <cellStyle name="Calculation 2" xfId="157" hidden="1"/>
    <cellStyle name="Calculation 2" xfId="170" hidden="1"/>
    <cellStyle name="Calculation 2" xfId="152" hidden="1"/>
    <cellStyle name="Calculation 2" xfId="130" hidden="1"/>
    <cellStyle name="Calculation 2" xfId="193" hidden="1"/>
    <cellStyle name="Calculation 2" xfId="188" hidden="1"/>
    <cellStyle name="Calculation 2" xfId="239" hidden="1"/>
    <cellStyle name="Calculation 2" xfId="252" hidden="1"/>
    <cellStyle name="Calculation 2" xfId="234" hidden="1"/>
    <cellStyle name="Calculation 2" xfId="310" hidden="1"/>
    <cellStyle name="Calculation 2" xfId="323" hidden="1"/>
    <cellStyle name="Calculation 2" xfId="305" hidden="1"/>
    <cellStyle name="Calculation 2" xfId="283" hidden="1"/>
    <cellStyle name="Calculation 2" xfId="346" hidden="1"/>
    <cellStyle name="Calculation 2" xfId="341" hidden="1"/>
    <cellStyle name="Check Cell" xfId="27"/>
    <cellStyle name="Check Cell 2" xfId="86" hidden="1"/>
    <cellStyle name="Check Cell 2" xfId="100" hidden="1"/>
    <cellStyle name="Check Cell 2" xfId="84" hidden="1"/>
    <cellStyle name="Check Cell 2" xfId="158" hidden="1"/>
    <cellStyle name="Check Cell 2" xfId="171" hidden="1"/>
    <cellStyle name="Check Cell 2" xfId="156" hidden="1"/>
    <cellStyle name="Check Cell 2" xfId="131" hidden="1"/>
    <cellStyle name="Check Cell 2" xfId="194" hidden="1"/>
    <cellStyle name="Check Cell 2" xfId="189" hidden="1"/>
    <cellStyle name="Check Cell 2" xfId="240" hidden="1"/>
    <cellStyle name="Check Cell 2" xfId="253" hidden="1"/>
    <cellStyle name="Check Cell 2" xfId="238" hidden="1"/>
    <cellStyle name="Check Cell 2" xfId="311" hidden="1"/>
    <cellStyle name="Check Cell 2" xfId="324" hidden="1"/>
    <cellStyle name="Check Cell 2" xfId="309" hidden="1"/>
    <cellStyle name="Check Cell 2" xfId="284" hidden="1"/>
    <cellStyle name="Check Cell 2" xfId="347" hidden="1"/>
    <cellStyle name="Check Cell 2" xfId="342" hidden="1"/>
    <cellStyle name="Címsor 1" xfId="43" builtinId="16" hidden="1"/>
    <cellStyle name="Címsor 2" xfId="44" builtinId="17" hidden="1"/>
    <cellStyle name="Címsor 3" xfId="45" builtinId="18" hidden="1"/>
    <cellStyle name="Címsor 4" xfId="46" builtinId="19" hidden="1"/>
    <cellStyle name="Ellenőrzőcella" xfId="54" builtinId="23" hidden="1"/>
    <cellStyle name="Emphasis 1" xfId="28"/>
    <cellStyle name="Emphasis 2" xfId="29"/>
    <cellStyle name="Emphasis 3" xfId="30"/>
    <cellStyle name="Figyelmeztetés" xfId="55" builtinId="11" hidden="1"/>
    <cellStyle name="Good" xfId="31"/>
    <cellStyle name="Good 2" xfId="81" hidden="1"/>
    <cellStyle name="Good 2" xfId="96" hidden="1"/>
    <cellStyle name="Good 2" xfId="108" hidden="1"/>
    <cellStyle name="Good 2" xfId="153" hidden="1"/>
    <cellStyle name="Good 2" xfId="167" hidden="1"/>
    <cellStyle name="Good 2" xfId="179" hidden="1"/>
    <cellStyle name="Good 2" xfId="127" hidden="1"/>
    <cellStyle name="Good 2" xfId="190" hidden="1"/>
    <cellStyle name="Good 2" xfId="201" hidden="1"/>
    <cellStyle name="Good 2" xfId="235" hidden="1"/>
    <cellStyle name="Good 2" xfId="249" hidden="1"/>
    <cellStyle name="Good 2" xfId="261" hidden="1"/>
    <cellStyle name="Good 2" xfId="306" hidden="1"/>
    <cellStyle name="Good 2" xfId="320" hidden="1"/>
    <cellStyle name="Good 2" xfId="332" hidden="1"/>
    <cellStyle name="Good 2" xfId="280" hidden="1"/>
    <cellStyle name="Good 2" xfId="343" hidden="1"/>
    <cellStyle name="Good 2" xfId="354" hidden="1"/>
    <cellStyle name="Heading 1" xfId="32"/>
    <cellStyle name="Heading 2" xfId="33"/>
    <cellStyle name="Heading 3" xfId="34"/>
    <cellStyle name="Heading 4" xfId="35"/>
    <cellStyle name="Hivatkozott cella" xfId="53" builtinId="24" hidden="1"/>
    <cellStyle name="Input" xfId="36"/>
    <cellStyle name="Jegyzet" xfId="56" builtinId="10" hidden="1"/>
    <cellStyle name="Jelölőszín 1" xfId="58" builtinId="29" hidden="1"/>
    <cellStyle name="Jelölőszín 2" xfId="59" builtinId="33" hidden="1"/>
    <cellStyle name="Jelölőszín 3" xfId="60" builtinId="37" hidden="1"/>
    <cellStyle name="Jelölőszín 4" xfId="61" builtinId="41" hidden="1"/>
    <cellStyle name="Jelölőszín 5" xfId="62" builtinId="45" hidden="1"/>
    <cellStyle name="Jelölőszín 6" xfId="63" builtinId="49" hidden="1"/>
    <cellStyle name="Jó" xfId="47" builtinId="26" hidden="1"/>
    <cellStyle name="Kimenet" xfId="51" builtinId="21" hidden="1"/>
    <cellStyle name="Linked Cell" xfId="37"/>
    <cellStyle name="Neutral" xfId="49" hidden="1"/>
    <cellStyle name="Neutral 2" xfId="83" hidden="1"/>
    <cellStyle name="Neutral 2" xfId="98" hidden="1"/>
    <cellStyle name="Neutral 2" xfId="79" hidden="1"/>
    <cellStyle name="Neutral 2" xfId="155" hidden="1"/>
    <cellStyle name="Neutral 2" xfId="169" hidden="1"/>
    <cellStyle name="Neutral 2" xfId="151" hidden="1"/>
    <cellStyle name="Neutral 2" xfId="129" hidden="1"/>
    <cellStyle name="Neutral 2" xfId="192" hidden="1"/>
    <cellStyle name="Neutral 2" xfId="187" hidden="1"/>
    <cellStyle name="Neutral 2" xfId="237" hidden="1"/>
    <cellStyle name="Neutral 2" xfId="251" hidden="1"/>
    <cellStyle name="Neutral 2" xfId="233" hidden="1"/>
    <cellStyle name="Neutral 2" xfId="308" hidden="1"/>
    <cellStyle name="Neutral 2" xfId="322" hidden="1"/>
    <cellStyle name="Neutral 2" xfId="304" hidden="1"/>
    <cellStyle name="Neutral 2" xfId="282" hidden="1"/>
    <cellStyle name="Neutral 2" xfId="345" hidden="1"/>
    <cellStyle name="Neutral 2" xfId="340" hidden="1"/>
    <cellStyle name="Normál" xfId="0" builtinId="0"/>
    <cellStyle name="Normál 2" xfId="64"/>
    <cellStyle name="Normál 2 2" xfId="93"/>
    <cellStyle name="Normál 3" xfId="107"/>
    <cellStyle name="Normál 3 2" xfId="94"/>
    <cellStyle name="Normál 3 2 2" xfId="165"/>
    <cellStyle name="Normál 3 2 2 2" xfId="318"/>
    <cellStyle name="Normál 3 2 3" xfId="247"/>
    <cellStyle name="Normál 3 3" xfId="178"/>
    <cellStyle name="Normál 3 3 2" xfId="331"/>
    <cellStyle name="Normál 3 4" xfId="260"/>
    <cellStyle name="Note" xfId="38"/>
    <cellStyle name="Note 2" xfId="77"/>
    <cellStyle name="Output" xfId="39"/>
    <cellStyle name="Összesen" xfId="57" builtinId="25" hidden="1"/>
    <cellStyle name="Rossz" xfId="48" builtinId="27" hidden="1"/>
    <cellStyle name="Sheet Title" xfId="40"/>
    <cellStyle name="Számítás" xfId="52" builtinId="22" hidden="1"/>
    <cellStyle name="Total" xfId="41"/>
    <cellStyle name="Warning Text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li/Downloads/NIK_MInf_BSc_E3_tanterv_nappali_2019.09.01vszenas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c tanterv nappali"/>
      <sheetName val="1. sz. melléklet"/>
    </sheetNames>
    <sheetDataSet>
      <sheetData sheetId="0">
        <row r="36">
          <cell r="A36" t="str">
            <v>18.</v>
          </cell>
          <cell r="B36" t="str">
            <v>NSXJW1HBNE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T109"/>
  <sheetViews>
    <sheetView tabSelected="1" view="pageBreakPreview" zoomScale="85" zoomScaleNormal="80" zoomScaleSheetLayoutView="85" workbookViewId="0"/>
  </sheetViews>
  <sheetFormatPr defaultColWidth="9.140625" defaultRowHeight="12.75" x14ac:dyDescent="0.2"/>
  <cols>
    <col min="1" max="1" width="5.5703125" style="29" customWidth="1"/>
    <col min="2" max="2" width="14.5703125" style="18" customWidth="1"/>
    <col min="3" max="3" width="65.140625" style="19" customWidth="1"/>
    <col min="4" max="4" width="22.140625" style="19" hidden="1" customWidth="1"/>
    <col min="5" max="5" width="17.140625" style="19" hidden="1" customWidth="1"/>
    <col min="6" max="7" width="5.5703125" style="458" customWidth="1"/>
    <col min="8" max="42" width="3.140625" style="99" customWidth="1"/>
    <col min="43" max="43" width="4.5703125" style="99" bestFit="1" customWidth="1"/>
    <col min="44" max="44" width="15.140625" style="185" bestFit="1" customWidth="1"/>
    <col min="45" max="45" width="4.28515625" style="99" bestFit="1" customWidth="1"/>
    <col min="46" max="46" width="14.5703125" style="185" bestFit="1" customWidth="1"/>
    <col min="47" max="16384" width="9.140625" style="185"/>
  </cols>
  <sheetData>
    <row r="2" spans="1:46" ht="2.4500000000000002" customHeight="1" x14ac:dyDescent="0.2">
      <c r="A2" s="638"/>
      <c r="B2" s="639"/>
      <c r="C2" s="639"/>
      <c r="D2" s="639"/>
      <c r="E2" s="639"/>
      <c r="F2" s="639"/>
      <c r="G2" s="639"/>
      <c r="H2" s="639"/>
      <c r="I2" s="639"/>
      <c r="J2" s="639"/>
      <c r="K2" s="639"/>
      <c r="L2" s="639"/>
      <c r="M2" s="639"/>
      <c r="N2" s="639"/>
      <c r="O2" s="639"/>
      <c r="P2" s="639"/>
      <c r="Q2" s="639"/>
      <c r="R2" s="639"/>
      <c r="S2" s="639"/>
      <c r="T2" s="639"/>
      <c r="U2" s="639"/>
      <c r="V2" s="639"/>
      <c r="W2" s="639"/>
      <c r="X2" s="639"/>
      <c r="Y2" s="639"/>
      <c r="Z2" s="639"/>
      <c r="AA2" s="639"/>
      <c r="AB2" s="639"/>
      <c r="AC2" s="639"/>
      <c r="AD2" s="639"/>
      <c r="AE2" s="639"/>
      <c r="AF2" s="639"/>
      <c r="AG2" s="639"/>
      <c r="AH2" s="639"/>
      <c r="AI2" s="639"/>
      <c r="AJ2" s="639"/>
      <c r="AK2" s="639"/>
      <c r="AL2" s="639"/>
      <c r="AM2" s="639"/>
      <c r="AN2" s="639"/>
      <c r="AO2" s="639"/>
      <c r="AP2" s="639"/>
      <c r="AQ2" s="639"/>
      <c r="AR2" s="639"/>
      <c r="AS2" s="639"/>
      <c r="AT2" s="639"/>
    </row>
    <row r="3" spans="1:46" s="153" customFormat="1" ht="15.75" x14ac:dyDescent="0.2">
      <c r="A3" s="36"/>
      <c r="B3" s="642" t="s">
        <v>385</v>
      </c>
      <c r="C3" s="642"/>
      <c r="D3" s="642"/>
      <c r="E3" s="642"/>
      <c r="F3" s="642"/>
      <c r="G3" s="642"/>
      <c r="H3" s="642"/>
      <c r="I3" s="642"/>
      <c r="J3" s="642"/>
      <c r="K3" s="642"/>
      <c r="L3" s="642"/>
      <c r="M3" s="642"/>
      <c r="N3" s="642"/>
      <c r="O3" s="642"/>
      <c r="P3" s="642"/>
      <c r="Q3" s="642"/>
      <c r="R3" s="642"/>
      <c r="S3" s="642"/>
      <c r="T3" s="642"/>
      <c r="U3" s="642"/>
      <c r="V3" s="642"/>
      <c r="W3" s="642"/>
      <c r="X3" s="642"/>
      <c r="Y3" s="642"/>
      <c r="Z3" s="642"/>
      <c r="AA3" s="642"/>
      <c r="AB3" s="642"/>
      <c r="AC3" s="642"/>
      <c r="AD3" s="642"/>
      <c r="AE3" s="642"/>
      <c r="AF3" s="642"/>
      <c r="AG3" s="642"/>
      <c r="AH3" s="642"/>
      <c r="AI3" s="642"/>
      <c r="AJ3" s="642"/>
      <c r="AK3" s="642"/>
      <c r="AL3" s="642"/>
      <c r="AM3" s="642"/>
      <c r="AN3" s="642"/>
      <c r="AO3" s="642"/>
      <c r="AP3" s="642"/>
      <c r="AQ3" s="642"/>
      <c r="AR3" s="642"/>
      <c r="AS3" s="642"/>
      <c r="AT3" s="642"/>
    </row>
    <row r="4" spans="1:46" s="146" customFormat="1" x14ac:dyDescent="0.2">
      <c r="A4" s="615" t="s">
        <v>18</v>
      </c>
      <c r="B4" s="639"/>
      <c r="C4" s="639"/>
      <c r="D4" s="639"/>
      <c r="E4" s="639"/>
      <c r="F4" s="639"/>
      <c r="G4" s="639"/>
      <c r="H4" s="639"/>
      <c r="I4" s="639"/>
      <c r="J4" s="639"/>
      <c r="K4" s="639"/>
      <c r="L4" s="639"/>
      <c r="M4" s="639"/>
      <c r="N4" s="639"/>
      <c r="O4" s="639"/>
      <c r="P4" s="639"/>
      <c r="Q4" s="639"/>
      <c r="R4" s="639"/>
      <c r="S4" s="639"/>
      <c r="T4" s="639"/>
      <c r="U4" s="639"/>
      <c r="V4" s="639"/>
      <c r="W4" s="639"/>
      <c r="X4" s="639"/>
      <c r="Y4" s="639"/>
      <c r="Z4" s="639"/>
      <c r="AA4" s="639"/>
      <c r="AB4" s="639"/>
      <c r="AC4" s="639"/>
      <c r="AD4" s="639"/>
      <c r="AE4" s="639"/>
      <c r="AF4" s="639"/>
      <c r="AG4" s="639"/>
      <c r="AH4" s="639"/>
      <c r="AI4" s="639"/>
      <c r="AJ4" s="639"/>
      <c r="AK4" s="639"/>
      <c r="AL4" s="639"/>
      <c r="AM4" s="639"/>
      <c r="AN4" s="639"/>
      <c r="AO4" s="639"/>
      <c r="AP4" s="639"/>
      <c r="AQ4" s="639"/>
      <c r="AR4" s="639"/>
      <c r="AS4" s="639"/>
      <c r="AT4" s="639"/>
    </row>
    <row r="5" spans="1:46" s="146" customFormat="1" ht="13.5" thickBot="1" x14ac:dyDescent="0.25">
      <c r="A5" s="29"/>
      <c r="B5" s="22"/>
      <c r="C5" s="234"/>
      <c r="D5" s="234"/>
      <c r="E5" s="234"/>
      <c r="F5" s="68"/>
      <c r="G5" s="68"/>
      <c r="H5" s="474"/>
      <c r="I5" s="474"/>
      <c r="J5" s="474"/>
      <c r="K5" s="474"/>
      <c r="L5" s="474"/>
      <c r="M5" s="474"/>
      <c r="N5" s="474"/>
      <c r="O5" s="474"/>
      <c r="P5" s="474"/>
      <c r="Q5" s="474"/>
      <c r="R5" s="474"/>
      <c r="S5" s="474"/>
      <c r="T5" s="474"/>
      <c r="U5" s="474"/>
      <c r="V5" s="474"/>
      <c r="W5" s="474"/>
      <c r="X5" s="474"/>
      <c r="Y5" s="474"/>
      <c r="Z5" s="474"/>
      <c r="AA5" s="474"/>
      <c r="AB5" s="474"/>
      <c r="AC5" s="474"/>
      <c r="AD5" s="474"/>
      <c r="AE5" s="474"/>
      <c r="AF5" s="474"/>
      <c r="AG5" s="474"/>
      <c r="AH5" s="474"/>
      <c r="AI5" s="474"/>
      <c r="AJ5" s="474"/>
      <c r="AK5" s="474"/>
      <c r="AL5" s="29"/>
      <c r="AM5" s="29"/>
      <c r="AN5" s="29"/>
      <c r="AO5" s="29"/>
      <c r="AP5" s="29"/>
      <c r="AQ5" s="29"/>
      <c r="AS5" s="29"/>
    </row>
    <row r="6" spans="1:46" s="146" customFormat="1" x14ac:dyDescent="0.2">
      <c r="A6" s="640"/>
      <c r="B6" s="595" t="s">
        <v>16</v>
      </c>
      <c r="C6" s="601" t="s">
        <v>2</v>
      </c>
      <c r="D6" s="617" t="s">
        <v>61</v>
      </c>
      <c r="E6" s="619" t="s">
        <v>62</v>
      </c>
      <c r="F6" s="1" t="s">
        <v>0</v>
      </c>
      <c r="G6" s="599" t="s">
        <v>110</v>
      </c>
      <c r="H6" s="597" t="s">
        <v>1</v>
      </c>
      <c r="I6" s="598"/>
      <c r="J6" s="598"/>
      <c r="K6" s="598"/>
      <c r="L6" s="598"/>
      <c r="M6" s="598"/>
      <c r="N6" s="598"/>
      <c r="O6" s="598"/>
      <c r="P6" s="598"/>
      <c r="Q6" s="598"/>
      <c r="R6" s="598"/>
      <c r="S6" s="598"/>
      <c r="T6" s="598"/>
      <c r="U6" s="598"/>
      <c r="V6" s="598"/>
      <c r="W6" s="598"/>
      <c r="X6" s="598"/>
      <c r="Y6" s="598"/>
      <c r="Z6" s="598"/>
      <c r="AA6" s="598"/>
      <c r="AB6" s="598"/>
      <c r="AC6" s="598"/>
      <c r="AD6" s="598"/>
      <c r="AE6" s="598"/>
      <c r="AF6" s="598"/>
      <c r="AG6" s="598"/>
      <c r="AH6" s="598"/>
      <c r="AI6" s="598"/>
      <c r="AJ6" s="598"/>
      <c r="AK6" s="598"/>
      <c r="AL6" s="3"/>
      <c r="AM6" s="3"/>
      <c r="AN6" s="3"/>
      <c r="AO6" s="363"/>
      <c r="AP6" s="364"/>
      <c r="AQ6" s="611"/>
      <c r="AR6" s="613" t="s">
        <v>23</v>
      </c>
      <c r="AS6" s="603"/>
      <c r="AT6" s="605" t="s">
        <v>23</v>
      </c>
    </row>
    <row r="7" spans="1:46" s="146" customFormat="1" ht="13.5" thickBot="1" x14ac:dyDescent="0.25">
      <c r="A7" s="641"/>
      <c r="B7" s="596"/>
      <c r="C7" s="602"/>
      <c r="D7" s="618"/>
      <c r="E7" s="620"/>
      <c r="F7" s="4" t="s">
        <v>3</v>
      </c>
      <c r="G7" s="600"/>
      <c r="H7" s="5"/>
      <c r="I7" s="6"/>
      <c r="J7" s="6" t="s">
        <v>4</v>
      </c>
      <c r="K7" s="6"/>
      <c r="L7" s="365"/>
      <c r="M7" s="6"/>
      <c r="N7" s="6"/>
      <c r="O7" s="6" t="s">
        <v>5</v>
      </c>
      <c r="P7" s="6"/>
      <c r="Q7" s="365"/>
      <c r="R7" s="6"/>
      <c r="S7" s="6"/>
      <c r="T7" s="6" t="s">
        <v>6</v>
      </c>
      <c r="U7" s="6"/>
      <c r="V7" s="365"/>
      <c r="W7" s="6"/>
      <c r="X7" s="6"/>
      <c r="Y7" s="6" t="s">
        <v>7</v>
      </c>
      <c r="Z7" s="6"/>
      <c r="AA7" s="365"/>
      <c r="AB7" s="6"/>
      <c r="AC7" s="6"/>
      <c r="AD7" s="6" t="s">
        <v>8</v>
      </c>
      <c r="AE7" s="6"/>
      <c r="AF7" s="365"/>
      <c r="AG7" s="5"/>
      <c r="AH7" s="6"/>
      <c r="AI7" s="6" t="s">
        <v>9</v>
      </c>
      <c r="AJ7" s="6"/>
      <c r="AK7" s="366"/>
      <c r="AL7" s="5"/>
      <c r="AM7" s="6"/>
      <c r="AN7" s="6" t="s">
        <v>15</v>
      </c>
      <c r="AO7" s="6"/>
      <c r="AP7" s="365"/>
      <c r="AQ7" s="612"/>
      <c r="AR7" s="614"/>
      <c r="AS7" s="604"/>
      <c r="AT7" s="606"/>
    </row>
    <row r="8" spans="1:46" s="146" customFormat="1" x14ac:dyDescent="0.2">
      <c r="A8" s="31"/>
      <c r="B8" s="7"/>
      <c r="C8" s="8"/>
      <c r="D8" s="68"/>
      <c r="E8" s="68"/>
      <c r="F8" s="9"/>
      <c r="G8" s="364"/>
      <c r="H8" s="11" t="s">
        <v>10</v>
      </c>
      <c r="I8" s="12" t="s">
        <v>12</v>
      </c>
      <c r="J8" s="12" t="s">
        <v>11</v>
      </c>
      <c r="K8" s="12" t="s">
        <v>13</v>
      </c>
      <c r="L8" s="367" t="s">
        <v>14</v>
      </c>
      <c r="M8" s="11" t="s">
        <v>10</v>
      </c>
      <c r="N8" s="12" t="s">
        <v>12</v>
      </c>
      <c r="O8" s="12" t="s">
        <v>11</v>
      </c>
      <c r="P8" s="12" t="s">
        <v>13</v>
      </c>
      <c r="Q8" s="367" t="s">
        <v>14</v>
      </c>
      <c r="R8" s="11" t="s">
        <v>10</v>
      </c>
      <c r="S8" s="12" t="s">
        <v>12</v>
      </c>
      <c r="T8" s="12" t="s">
        <v>11</v>
      </c>
      <c r="U8" s="12" t="s">
        <v>13</v>
      </c>
      <c r="V8" s="367" t="s">
        <v>14</v>
      </c>
      <c r="W8" s="11" t="s">
        <v>10</v>
      </c>
      <c r="X8" s="12" t="s">
        <v>12</v>
      </c>
      <c r="Y8" s="12" t="s">
        <v>11</v>
      </c>
      <c r="Z8" s="12" t="s">
        <v>13</v>
      </c>
      <c r="AA8" s="367" t="s">
        <v>14</v>
      </c>
      <c r="AB8" s="11" t="s">
        <v>10</v>
      </c>
      <c r="AC8" s="12" t="s">
        <v>12</v>
      </c>
      <c r="AD8" s="12" t="s">
        <v>11</v>
      </c>
      <c r="AE8" s="12" t="s">
        <v>13</v>
      </c>
      <c r="AF8" s="367" t="s">
        <v>14</v>
      </c>
      <c r="AG8" s="11" t="s">
        <v>10</v>
      </c>
      <c r="AH8" s="12" t="s">
        <v>12</v>
      </c>
      <c r="AI8" s="12" t="s">
        <v>11</v>
      </c>
      <c r="AJ8" s="12" t="s">
        <v>13</v>
      </c>
      <c r="AK8" s="367" t="s">
        <v>14</v>
      </c>
      <c r="AL8" s="13" t="s">
        <v>10</v>
      </c>
      <c r="AM8" s="474" t="s">
        <v>12</v>
      </c>
      <c r="AN8" s="474" t="s">
        <v>11</v>
      </c>
      <c r="AO8" s="474" t="s">
        <v>13</v>
      </c>
      <c r="AP8" s="368" t="s">
        <v>14</v>
      </c>
      <c r="AQ8" s="39"/>
      <c r="AR8" s="57"/>
      <c r="AS8" s="58"/>
      <c r="AT8" s="235"/>
    </row>
    <row r="9" spans="1:46" s="189" customFormat="1" x14ac:dyDescent="0.2">
      <c r="A9" s="32"/>
      <c r="B9" s="593" t="s">
        <v>19</v>
      </c>
      <c r="C9" s="594"/>
      <c r="D9" s="236"/>
      <c r="E9" s="236"/>
      <c r="F9" s="109">
        <f>SUM(F10:F17)</f>
        <v>34</v>
      </c>
      <c r="G9" s="110">
        <f>SUM(G10:G17)</f>
        <v>42</v>
      </c>
      <c r="H9" s="32">
        <f>SUM(H10:H17)</f>
        <v>10</v>
      </c>
      <c r="I9" s="60">
        <f>SUM(I10:I17)</f>
        <v>6</v>
      </c>
      <c r="J9" s="60">
        <f>SUM(J10:J17)</f>
        <v>0</v>
      </c>
      <c r="K9" s="60"/>
      <c r="L9" s="369">
        <f>SUM(L10:L17)</f>
        <v>21</v>
      </c>
      <c r="M9" s="32">
        <f>SUM(M10:M17)</f>
        <v>8</v>
      </c>
      <c r="N9" s="60">
        <f>SUM(N10:N17)</f>
        <v>6</v>
      </c>
      <c r="O9" s="60">
        <f>SUM(O10:O17)</f>
        <v>0</v>
      </c>
      <c r="P9" s="60"/>
      <c r="Q9" s="369">
        <f>SUM(Q10:Q17)</f>
        <v>16</v>
      </c>
      <c r="R9" s="32">
        <f>SUM(R10:R17)</f>
        <v>0</v>
      </c>
      <c r="S9" s="60">
        <f>SUM(S10:S17)</f>
        <v>0</v>
      </c>
      <c r="T9" s="60">
        <f>SUM(T10:T17)</f>
        <v>0</v>
      </c>
      <c r="U9" s="60"/>
      <c r="V9" s="369">
        <f>SUM(V10:V17)</f>
        <v>0</v>
      </c>
      <c r="W9" s="32">
        <f>SUM(W10:W17)</f>
        <v>2</v>
      </c>
      <c r="X9" s="60">
        <f>SUM(X10:X17)</f>
        <v>2</v>
      </c>
      <c r="Y9" s="60">
        <f>SUM(Y10:Y17)</f>
        <v>0</v>
      </c>
      <c r="Z9" s="60"/>
      <c r="AA9" s="369">
        <f>SUM(AA10:AA17)</f>
        <v>5</v>
      </c>
      <c r="AB9" s="32">
        <f>SUM(AB10:AB17)</f>
        <v>0</v>
      </c>
      <c r="AC9" s="60">
        <f>SUM(AC10:AC17)</f>
        <v>0</v>
      </c>
      <c r="AD9" s="60">
        <f>SUM(AD10:AD17)</f>
        <v>0</v>
      </c>
      <c r="AE9" s="60"/>
      <c r="AF9" s="369">
        <f>SUM(AF10:AF17)</f>
        <v>0</v>
      </c>
      <c r="AG9" s="32">
        <f>SUM(AG10:AG17)</f>
        <v>0</v>
      </c>
      <c r="AH9" s="60">
        <f>SUM(AH10:AH17)</f>
        <v>0</v>
      </c>
      <c r="AI9" s="60">
        <f>SUM(AI10:AI17)</f>
        <v>0</v>
      </c>
      <c r="AJ9" s="60"/>
      <c r="AK9" s="369">
        <f>SUM(AK10:AK17)</f>
        <v>0</v>
      </c>
      <c r="AL9" s="32">
        <f>SUM(AL10:AL17)</f>
        <v>0</v>
      </c>
      <c r="AM9" s="60">
        <f>SUM(AM10:AM17)</f>
        <v>0</v>
      </c>
      <c r="AN9" s="60">
        <f>SUM(AN10:AN17)</f>
        <v>0</v>
      </c>
      <c r="AO9" s="60"/>
      <c r="AP9" s="369">
        <f>SUM(AP10:AP17)</f>
        <v>0</v>
      </c>
      <c r="AQ9" s="40"/>
      <c r="AR9" s="28"/>
      <c r="AS9" s="334"/>
      <c r="AT9" s="221"/>
    </row>
    <row r="10" spans="1:46" s="146" customFormat="1" x14ac:dyDescent="0.2">
      <c r="A10" s="38" t="s">
        <v>4</v>
      </c>
      <c r="B10" s="17" t="s">
        <v>220</v>
      </c>
      <c r="C10" s="268" t="s">
        <v>219</v>
      </c>
      <c r="D10" s="102" t="s">
        <v>122</v>
      </c>
      <c r="E10" s="102" t="s">
        <v>121</v>
      </c>
      <c r="F10" s="111">
        <f>SUM(H10:J10,M10:O10,R10:T10,W10:Y10,AB10:AD10,AG10:AI10,AL10:AN10)</f>
        <v>6</v>
      </c>
      <c r="G10" s="116">
        <f>SUM(L10,Q10,V10,AA10,AF10,AK10,AP10)</f>
        <v>6</v>
      </c>
      <c r="H10" s="111">
        <v>3</v>
      </c>
      <c r="I10" s="370">
        <v>3</v>
      </c>
      <c r="J10" s="371">
        <v>0</v>
      </c>
      <c r="K10" s="372" t="s">
        <v>66</v>
      </c>
      <c r="L10" s="124">
        <v>6</v>
      </c>
      <c r="M10" s="121"/>
      <c r="N10" s="122"/>
      <c r="O10" s="70"/>
      <c r="P10" s="123"/>
      <c r="Q10" s="124"/>
      <c r="R10" s="70"/>
      <c r="S10" s="122"/>
      <c r="T10" s="70"/>
      <c r="U10" s="123"/>
      <c r="V10" s="124"/>
      <c r="W10" s="121"/>
      <c r="X10" s="122"/>
      <c r="Y10" s="70"/>
      <c r="Z10" s="123"/>
      <c r="AA10" s="124"/>
      <c r="AB10" s="121"/>
      <c r="AC10" s="122"/>
      <c r="AD10" s="70"/>
      <c r="AE10" s="123"/>
      <c r="AF10" s="124"/>
      <c r="AG10" s="125"/>
      <c r="AH10" s="122"/>
      <c r="AI10" s="70"/>
      <c r="AJ10" s="123"/>
      <c r="AK10" s="124"/>
      <c r="AL10" s="121"/>
      <c r="AM10" s="122"/>
      <c r="AN10" s="70"/>
      <c r="AO10" s="123"/>
      <c r="AP10" s="124"/>
      <c r="AQ10" s="64"/>
      <c r="AR10" s="237"/>
      <c r="AS10" s="238"/>
      <c r="AT10" s="239"/>
    </row>
    <row r="11" spans="1:46" s="146" customFormat="1" x14ac:dyDescent="0.2">
      <c r="A11" s="159" t="s">
        <v>5</v>
      </c>
      <c r="B11" s="17" t="s">
        <v>221</v>
      </c>
      <c r="C11" s="269" t="s">
        <v>107</v>
      </c>
      <c r="D11" s="63" t="s">
        <v>121</v>
      </c>
      <c r="E11" s="63" t="s">
        <v>121</v>
      </c>
      <c r="F11" s="112">
        <f t="shared" ref="F11:F17" si="0">SUM(H11:J11,M11:O11,R11:T11,W11:Y11,AB11:AD11,AG11:AI11,AL11:AN11)</f>
        <v>6</v>
      </c>
      <c r="G11" s="113">
        <f t="shared" ref="G11:G17" si="1">SUM(L11,Q11,V11,AA11,AF11,AK11,AP11)</f>
        <v>6</v>
      </c>
      <c r="H11" s="91"/>
      <c r="I11" s="92"/>
      <c r="J11" s="76"/>
      <c r="K11" s="126"/>
      <c r="L11" s="127"/>
      <c r="M11" s="91">
        <v>3</v>
      </c>
      <c r="N11" s="92">
        <v>3</v>
      </c>
      <c r="O11" s="76">
        <v>0</v>
      </c>
      <c r="P11" s="126" t="s">
        <v>66</v>
      </c>
      <c r="Q11" s="127">
        <v>6</v>
      </c>
      <c r="R11" s="76"/>
      <c r="S11" s="92"/>
      <c r="T11" s="76"/>
      <c r="U11" s="126"/>
      <c r="V11" s="127"/>
      <c r="W11" s="91"/>
      <c r="X11" s="92"/>
      <c r="Y11" s="76"/>
      <c r="Z11" s="126"/>
      <c r="AA11" s="127"/>
      <c r="AB11" s="91"/>
      <c r="AC11" s="92"/>
      <c r="AD11" s="76"/>
      <c r="AE11" s="126"/>
      <c r="AF11" s="127"/>
      <c r="AG11" s="91"/>
      <c r="AH11" s="93"/>
      <c r="AI11" s="76"/>
      <c r="AJ11" s="126"/>
      <c r="AK11" s="127"/>
      <c r="AL11" s="91"/>
      <c r="AM11" s="92"/>
      <c r="AN11" s="76"/>
      <c r="AO11" s="126"/>
      <c r="AP11" s="127"/>
      <c r="AQ11" s="264" t="str">
        <f>A10</f>
        <v>1.</v>
      </c>
      <c r="AR11" s="240" t="str">
        <f>B10</f>
        <v>NMXAN1HBNE</v>
      </c>
      <c r="AS11" s="61"/>
      <c r="AT11" s="241"/>
    </row>
    <row r="12" spans="1:46" s="243" customFormat="1" x14ac:dyDescent="0.2">
      <c r="A12" s="162" t="s">
        <v>6</v>
      </c>
      <c r="B12" s="141" t="s">
        <v>222</v>
      </c>
      <c r="C12" s="270" t="s">
        <v>67</v>
      </c>
      <c r="D12" s="101" t="s">
        <v>124</v>
      </c>
      <c r="E12" s="101" t="s">
        <v>125</v>
      </c>
      <c r="F12" s="112">
        <f t="shared" si="0"/>
        <v>5</v>
      </c>
      <c r="G12" s="114">
        <f t="shared" si="1"/>
        <v>6</v>
      </c>
      <c r="H12" s="112">
        <v>3</v>
      </c>
      <c r="I12" s="170">
        <v>2</v>
      </c>
      <c r="J12" s="167">
        <v>0</v>
      </c>
      <c r="K12" s="171" t="s">
        <v>66</v>
      </c>
      <c r="L12" s="172">
        <v>6</v>
      </c>
      <c r="M12" s="112"/>
      <c r="N12" s="170"/>
      <c r="O12" s="167"/>
      <c r="P12" s="171"/>
      <c r="Q12" s="172"/>
      <c r="R12" s="167"/>
      <c r="S12" s="170"/>
      <c r="T12" s="167"/>
      <c r="U12" s="171"/>
      <c r="V12" s="172"/>
      <c r="W12" s="112"/>
      <c r="X12" s="170"/>
      <c r="Y12" s="167"/>
      <c r="Z12" s="171"/>
      <c r="AA12" s="172"/>
      <c r="AB12" s="112"/>
      <c r="AC12" s="170"/>
      <c r="AD12" s="167"/>
      <c r="AE12" s="171"/>
      <c r="AF12" s="172"/>
      <c r="AG12" s="112"/>
      <c r="AH12" s="128"/>
      <c r="AI12" s="167"/>
      <c r="AJ12" s="171"/>
      <c r="AK12" s="172"/>
      <c r="AL12" s="112"/>
      <c r="AM12" s="170"/>
      <c r="AN12" s="167"/>
      <c r="AO12" s="171"/>
      <c r="AP12" s="172"/>
      <c r="AQ12" s="265"/>
      <c r="AR12" s="242"/>
      <c r="AS12" s="61"/>
      <c r="AT12" s="222"/>
    </row>
    <row r="13" spans="1:46" s="243" customFormat="1" x14ac:dyDescent="0.2">
      <c r="A13" s="162" t="s">
        <v>7</v>
      </c>
      <c r="B13" s="141" t="s">
        <v>223</v>
      </c>
      <c r="C13" s="270" t="s">
        <v>68</v>
      </c>
      <c r="D13" s="101" t="s">
        <v>124</v>
      </c>
      <c r="E13" s="101" t="s">
        <v>125</v>
      </c>
      <c r="F13" s="112">
        <f t="shared" si="0"/>
        <v>5</v>
      </c>
      <c r="G13" s="114">
        <f t="shared" si="1"/>
        <v>5</v>
      </c>
      <c r="H13" s="112"/>
      <c r="I13" s="170"/>
      <c r="J13" s="167"/>
      <c r="K13" s="171"/>
      <c r="L13" s="172"/>
      <c r="M13" s="112">
        <v>3</v>
      </c>
      <c r="N13" s="170">
        <v>2</v>
      </c>
      <c r="O13" s="167">
        <v>0</v>
      </c>
      <c r="P13" s="171" t="s">
        <v>66</v>
      </c>
      <c r="Q13" s="172">
        <v>5</v>
      </c>
      <c r="R13" s="167"/>
      <c r="S13" s="170"/>
      <c r="T13" s="167"/>
      <c r="U13" s="171"/>
      <c r="V13" s="172"/>
      <c r="W13" s="112"/>
      <c r="X13" s="170"/>
      <c r="Y13" s="167"/>
      <c r="Z13" s="171"/>
      <c r="AA13" s="172"/>
      <c r="AB13" s="112"/>
      <c r="AC13" s="170"/>
      <c r="AD13" s="167"/>
      <c r="AE13" s="171"/>
      <c r="AF13" s="172"/>
      <c r="AG13" s="112"/>
      <c r="AH13" s="128"/>
      <c r="AI13" s="167"/>
      <c r="AJ13" s="171"/>
      <c r="AK13" s="172"/>
      <c r="AL13" s="112"/>
      <c r="AM13" s="170"/>
      <c r="AN13" s="167"/>
      <c r="AO13" s="171"/>
      <c r="AP13" s="172"/>
      <c r="AQ13" s="264" t="str">
        <f>A12</f>
        <v>3.</v>
      </c>
      <c r="AR13" s="327" t="str">
        <f>B12</f>
        <v>NMXDM1HBNE</v>
      </c>
      <c r="AS13" s="61"/>
      <c r="AT13" s="222"/>
    </row>
    <row r="14" spans="1:46" s="146" customFormat="1" x14ac:dyDescent="0.2">
      <c r="A14" s="159" t="s">
        <v>8</v>
      </c>
      <c r="B14" s="141" t="s">
        <v>224</v>
      </c>
      <c r="C14" s="270" t="s">
        <v>108</v>
      </c>
      <c r="D14" s="101" t="s">
        <v>123</v>
      </c>
      <c r="E14" s="101" t="s">
        <v>123</v>
      </c>
      <c r="F14" s="112">
        <f t="shared" si="0"/>
        <v>4</v>
      </c>
      <c r="G14" s="113">
        <f t="shared" si="1"/>
        <v>5</v>
      </c>
      <c r="H14" s="91"/>
      <c r="I14" s="92"/>
      <c r="J14" s="76"/>
      <c r="K14" s="126"/>
      <c r="L14" s="127"/>
      <c r="M14" s="91"/>
      <c r="N14" s="92"/>
      <c r="O14" s="93"/>
      <c r="P14" s="92"/>
      <c r="Q14" s="127"/>
      <c r="R14" s="76"/>
      <c r="S14" s="92"/>
      <c r="T14" s="93"/>
      <c r="U14" s="92"/>
      <c r="V14" s="373"/>
      <c r="W14" s="91">
        <v>2</v>
      </c>
      <c r="X14" s="92">
        <v>2</v>
      </c>
      <c r="Y14" s="76">
        <v>0</v>
      </c>
      <c r="Z14" s="126" t="s">
        <v>66</v>
      </c>
      <c r="AA14" s="127">
        <v>5</v>
      </c>
      <c r="AB14" s="91"/>
      <c r="AC14" s="92"/>
      <c r="AD14" s="76"/>
      <c r="AE14" s="126"/>
      <c r="AF14" s="374"/>
      <c r="AG14" s="91"/>
      <c r="AH14" s="93"/>
      <c r="AI14" s="76"/>
      <c r="AJ14" s="126"/>
      <c r="AK14" s="127"/>
      <c r="AL14" s="91"/>
      <c r="AM14" s="92"/>
      <c r="AN14" s="76"/>
      <c r="AO14" s="126"/>
      <c r="AP14" s="127"/>
      <c r="AQ14" s="266" t="str">
        <f>A13</f>
        <v>4.</v>
      </c>
      <c r="AR14" s="328" t="str">
        <f>B13</f>
        <v>NMXDM2HBNE</v>
      </c>
      <c r="AS14" s="351" t="str">
        <f>A11</f>
        <v>2.</v>
      </c>
      <c r="AT14" s="245" t="str">
        <f>B11</f>
        <v>NMXAN2HBNE</v>
      </c>
    </row>
    <row r="15" spans="1:46" s="146" customFormat="1" x14ac:dyDescent="0.2">
      <c r="A15" s="159" t="s">
        <v>9</v>
      </c>
      <c r="B15" s="141" t="s">
        <v>225</v>
      </c>
      <c r="C15" s="269" t="s">
        <v>102</v>
      </c>
      <c r="D15" s="63" t="s">
        <v>128</v>
      </c>
      <c r="E15" s="63" t="s">
        <v>127</v>
      </c>
      <c r="F15" s="112">
        <f t="shared" si="0"/>
        <v>2</v>
      </c>
      <c r="G15" s="113">
        <f t="shared" si="1"/>
        <v>4</v>
      </c>
      <c r="H15" s="112">
        <v>2</v>
      </c>
      <c r="I15" s="170">
        <v>0</v>
      </c>
      <c r="J15" s="167">
        <v>0</v>
      </c>
      <c r="K15" s="171" t="s">
        <v>53</v>
      </c>
      <c r="L15" s="172">
        <v>4</v>
      </c>
      <c r="M15" s="91"/>
      <c r="N15" s="92"/>
      <c r="O15" s="93"/>
      <c r="P15" s="92"/>
      <c r="Q15" s="373"/>
      <c r="R15" s="167"/>
      <c r="S15" s="170"/>
      <c r="T15" s="167"/>
      <c r="U15" s="171"/>
      <c r="V15" s="172"/>
      <c r="W15" s="112"/>
      <c r="X15" s="170"/>
      <c r="Y15" s="167"/>
      <c r="Z15" s="171"/>
      <c r="AA15" s="172"/>
      <c r="AB15" s="91"/>
      <c r="AC15" s="92"/>
      <c r="AD15" s="76"/>
      <c r="AE15" s="126"/>
      <c r="AF15" s="374"/>
      <c r="AG15" s="91"/>
      <c r="AH15" s="93"/>
      <c r="AI15" s="76"/>
      <c r="AJ15" s="126"/>
      <c r="AK15" s="127"/>
      <c r="AL15" s="91"/>
      <c r="AM15" s="92"/>
      <c r="AN15" s="76"/>
      <c r="AO15" s="126"/>
      <c r="AP15" s="127"/>
      <c r="AQ15" s="267"/>
      <c r="AR15" s="246"/>
      <c r="AS15" s="54"/>
      <c r="AT15" s="247"/>
    </row>
    <row r="16" spans="1:46" s="146" customFormat="1" x14ac:dyDescent="0.2">
      <c r="A16" s="159" t="s">
        <v>15</v>
      </c>
      <c r="B16" s="141" t="s">
        <v>226</v>
      </c>
      <c r="C16" s="269" t="s">
        <v>69</v>
      </c>
      <c r="D16" s="63" t="s">
        <v>129</v>
      </c>
      <c r="E16" s="63" t="s">
        <v>129</v>
      </c>
      <c r="F16" s="112">
        <f t="shared" si="0"/>
        <v>3</v>
      </c>
      <c r="G16" s="113">
        <f t="shared" si="1"/>
        <v>5</v>
      </c>
      <c r="H16" s="112"/>
      <c r="I16" s="170"/>
      <c r="J16" s="167"/>
      <c r="K16" s="171"/>
      <c r="L16" s="172"/>
      <c r="M16" s="91">
        <v>2</v>
      </c>
      <c r="N16" s="92">
        <v>1</v>
      </c>
      <c r="O16" s="76">
        <v>0</v>
      </c>
      <c r="P16" s="126" t="s">
        <v>66</v>
      </c>
      <c r="Q16" s="127">
        <v>5</v>
      </c>
      <c r="R16" s="167"/>
      <c r="S16" s="170"/>
      <c r="T16" s="167"/>
      <c r="U16" s="171"/>
      <c r="V16" s="172"/>
      <c r="W16" s="112"/>
      <c r="X16" s="170"/>
      <c r="Y16" s="167"/>
      <c r="Z16" s="171"/>
      <c r="AA16" s="172"/>
      <c r="AB16" s="112"/>
      <c r="AC16" s="170"/>
      <c r="AD16" s="167"/>
      <c r="AE16" s="171"/>
      <c r="AF16" s="172"/>
      <c r="AG16" s="91"/>
      <c r="AH16" s="93"/>
      <c r="AI16" s="76"/>
      <c r="AJ16" s="126"/>
      <c r="AK16" s="127"/>
      <c r="AL16" s="91"/>
      <c r="AM16" s="92"/>
      <c r="AN16" s="76"/>
      <c r="AO16" s="126"/>
      <c r="AP16" s="127"/>
      <c r="AQ16" s="266" t="str">
        <f>A10</f>
        <v>1.</v>
      </c>
      <c r="AR16" s="244" t="str">
        <f>B10</f>
        <v>NMXAN1HBNE</v>
      </c>
      <c r="AS16" s="54"/>
      <c r="AT16" s="248"/>
    </row>
    <row r="17" spans="1:46" s="146" customFormat="1" x14ac:dyDescent="0.2">
      <c r="A17" s="159" t="s">
        <v>22</v>
      </c>
      <c r="B17" s="141" t="s">
        <v>235</v>
      </c>
      <c r="C17" s="271" t="s">
        <v>197</v>
      </c>
      <c r="D17" s="63" t="s">
        <v>130</v>
      </c>
      <c r="E17" s="63"/>
      <c r="F17" s="112">
        <f t="shared" si="0"/>
        <v>3</v>
      </c>
      <c r="G17" s="316">
        <f t="shared" si="1"/>
        <v>5</v>
      </c>
      <c r="H17" s="91">
        <v>2</v>
      </c>
      <c r="I17" s="92">
        <v>1</v>
      </c>
      <c r="J17" s="76">
        <v>0</v>
      </c>
      <c r="K17" s="126" t="s">
        <v>66</v>
      </c>
      <c r="L17" s="127">
        <v>5</v>
      </c>
      <c r="M17" s="91"/>
      <c r="N17" s="92"/>
      <c r="O17" s="76"/>
      <c r="P17" s="126"/>
      <c r="Q17" s="127"/>
      <c r="R17" s="76"/>
      <c r="S17" s="92"/>
      <c r="T17" s="76"/>
      <c r="U17" s="126"/>
      <c r="V17" s="127"/>
      <c r="W17" s="112"/>
      <c r="X17" s="170"/>
      <c r="Y17" s="167"/>
      <c r="Z17" s="171"/>
      <c r="AA17" s="172"/>
      <c r="AB17" s="112"/>
      <c r="AC17" s="170"/>
      <c r="AD17" s="167"/>
      <c r="AE17" s="171"/>
      <c r="AF17" s="172"/>
      <c r="AG17" s="91"/>
      <c r="AH17" s="93"/>
      <c r="AI17" s="76"/>
      <c r="AJ17" s="126"/>
      <c r="AK17" s="127"/>
      <c r="AL17" s="91"/>
      <c r="AM17" s="92"/>
      <c r="AN17" s="76"/>
      <c r="AO17" s="126"/>
      <c r="AP17" s="127"/>
      <c r="AQ17" s="54"/>
      <c r="AR17" s="246"/>
      <c r="AS17" s="54"/>
      <c r="AT17" s="249"/>
    </row>
    <row r="18" spans="1:46" s="146" customFormat="1" x14ac:dyDescent="0.2">
      <c r="A18" s="32"/>
      <c r="B18" s="593" t="s">
        <v>20</v>
      </c>
      <c r="C18" s="594"/>
      <c r="D18" s="236"/>
      <c r="E18" s="236"/>
      <c r="F18" s="52">
        <f>SUM(F19:F24)</f>
        <v>13</v>
      </c>
      <c r="G18" s="115">
        <f>SUM(G19:G24)</f>
        <v>16</v>
      </c>
      <c r="H18" s="32">
        <f>SUM(H19:H24)</f>
        <v>2</v>
      </c>
      <c r="I18" s="60">
        <f>SUM(I19:I24)</f>
        <v>0</v>
      </c>
      <c r="J18" s="60">
        <f>SUM(J19:J24)</f>
        <v>0</v>
      </c>
      <c r="K18" s="60"/>
      <c r="L18" s="369">
        <f>SUM(L19:L24)</f>
        <v>2</v>
      </c>
      <c r="M18" s="32">
        <f>SUM(M19:M24)</f>
        <v>1</v>
      </c>
      <c r="N18" s="60">
        <f>SUM(N19:N24)</f>
        <v>1</v>
      </c>
      <c r="O18" s="60">
        <f>SUM(O19:O24)</f>
        <v>0</v>
      </c>
      <c r="P18" s="60"/>
      <c r="Q18" s="369">
        <f>SUM(Q19:Q24)</f>
        <v>2</v>
      </c>
      <c r="R18" s="32">
        <f>SUM(R19:R24)</f>
        <v>2</v>
      </c>
      <c r="S18" s="60">
        <f>SUM(S19:S24)</f>
        <v>2</v>
      </c>
      <c r="T18" s="60">
        <f>SUM(T19:T24)</f>
        <v>0</v>
      </c>
      <c r="U18" s="60"/>
      <c r="V18" s="369">
        <f>SUM(V19:V24)</f>
        <v>4</v>
      </c>
      <c r="W18" s="32">
        <f>SUM(W19:W24)</f>
        <v>1</v>
      </c>
      <c r="X18" s="60">
        <f>SUM(X19:X24)</f>
        <v>0</v>
      </c>
      <c r="Y18" s="60">
        <f>SUM(Y19:Y24)</f>
        <v>0</v>
      </c>
      <c r="Z18" s="60"/>
      <c r="AA18" s="369">
        <f>SUM(AA19:AA24)</f>
        <v>2</v>
      </c>
      <c r="AB18" s="32">
        <f>SUM(AB19:AB24)</f>
        <v>1</v>
      </c>
      <c r="AC18" s="60">
        <f>SUM(AC19:AC24)</f>
        <v>1</v>
      </c>
      <c r="AD18" s="60">
        <f>SUM(AD19:AD24)</f>
        <v>0</v>
      </c>
      <c r="AE18" s="60"/>
      <c r="AF18" s="369">
        <f>SUM(AF19:AF24)</f>
        <v>3</v>
      </c>
      <c r="AG18" s="32">
        <f>SUM(AG19:AG24)</f>
        <v>2</v>
      </c>
      <c r="AH18" s="60">
        <f>SUM(AH19:AH24)</f>
        <v>0</v>
      </c>
      <c r="AI18" s="60">
        <f>SUM(AI19:AI24)</f>
        <v>0</v>
      </c>
      <c r="AJ18" s="60"/>
      <c r="AK18" s="369">
        <f>SUM(AK19:AK24)</f>
        <v>3</v>
      </c>
      <c r="AL18" s="32">
        <f>SUM(AL19:AL24)</f>
        <v>0</v>
      </c>
      <c r="AM18" s="60">
        <f>SUM(AM19:AM24)</f>
        <v>0</v>
      </c>
      <c r="AN18" s="60">
        <f>SUM(AN19:AN24)</f>
        <v>0</v>
      </c>
      <c r="AO18" s="60"/>
      <c r="AP18" s="369">
        <f>SUM(AP19:AP24)</f>
        <v>0</v>
      </c>
      <c r="AQ18" s="52"/>
      <c r="AR18" s="250"/>
      <c r="AS18" s="251"/>
      <c r="AT18" s="252"/>
    </row>
    <row r="19" spans="1:46" s="243" customFormat="1" x14ac:dyDescent="0.2">
      <c r="A19" s="65" t="s">
        <v>24</v>
      </c>
      <c r="B19" s="17" t="s">
        <v>227</v>
      </c>
      <c r="C19" s="66" t="s">
        <v>63</v>
      </c>
      <c r="D19" s="102" t="s">
        <v>191</v>
      </c>
      <c r="E19" s="102"/>
      <c r="F19" s="111">
        <f>SUM(H19:J19,M19:O19,R19:T19,W19:Y19,AB19:AD19,AG19:AI19,AL19:AN19)</f>
        <v>2</v>
      </c>
      <c r="G19" s="317">
        <f>SUM(L19,Q19,V19,AA19,AF19,AK19,AP19)</f>
        <v>2</v>
      </c>
      <c r="H19" s="111">
        <v>2</v>
      </c>
      <c r="I19" s="370">
        <v>0</v>
      </c>
      <c r="J19" s="370">
        <v>0</v>
      </c>
      <c r="K19" s="370" t="s">
        <v>53</v>
      </c>
      <c r="L19" s="318">
        <v>2</v>
      </c>
      <c r="M19" s="111"/>
      <c r="N19" s="370"/>
      <c r="O19" s="370"/>
      <c r="P19" s="370"/>
      <c r="Q19" s="318"/>
      <c r="R19" s="111"/>
      <c r="S19" s="370"/>
      <c r="T19" s="370"/>
      <c r="U19" s="370"/>
      <c r="V19" s="318"/>
      <c r="W19" s="111"/>
      <c r="X19" s="370"/>
      <c r="Y19" s="370"/>
      <c r="Z19" s="370"/>
      <c r="AA19" s="318"/>
      <c r="AB19" s="111"/>
      <c r="AC19" s="370"/>
      <c r="AD19" s="370"/>
      <c r="AE19" s="370"/>
      <c r="AF19" s="318"/>
      <c r="AG19" s="111"/>
      <c r="AH19" s="370"/>
      <c r="AI19" s="370"/>
      <c r="AJ19" s="370"/>
      <c r="AK19" s="318"/>
      <c r="AL19" s="111"/>
      <c r="AM19" s="370"/>
      <c r="AN19" s="370"/>
      <c r="AO19" s="370"/>
      <c r="AP19" s="318"/>
      <c r="AQ19" s="253"/>
      <c r="AR19" s="254"/>
      <c r="AS19" s="255"/>
      <c r="AT19" s="256"/>
    </row>
    <row r="20" spans="1:46" s="243" customFormat="1" x14ac:dyDescent="0.2">
      <c r="A20" s="162" t="s">
        <v>25</v>
      </c>
      <c r="B20" s="17" t="s">
        <v>228</v>
      </c>
      <c r="C20" s="155" t="s">
        <v>64</v>
      </c>
      <c r="D20" s="101" t="s">
        <v>191</v>
      </c>
      <c r="E20" s="101"/>
      <c r="F20" s="112">
        <f t="shared" ref="F20:F24" si="2">SUM(H20:J20,M20:O20,R20:T20,W20:Y20,AB20:AD20,AG20:AI20,AL20:AN20)</f>
        <v>2</v>
      </c>
      <c r="G20" s="114">
        <f t="shared" ref="G20:G24" si="3">SUM(L20,Q20,V20,AA20,AF20,AK20,AP20)</f>
        <v>2</v>
      </c>
      <c r="H20" s="112"/>
      <c r="I20" s="170"/>
      <c r="J20" s="170"/>
      <c r="K20" s="170"/>
      <c r="L20" s="172"/>
      <c r="M20" s="112">
        <v>1</v>
      </c>
      <c r="N20" s="170">
        <v>1</v>
      </c>
      <c r="O20" s="170">
        <v>0</v>
      </c>
      <c r="P20" s="170" t="s">
        <v>53</v>
      </c>
      <c r="Q20" s="172">
        <v>2</v>
      </c>
      <c r="R20" s="112"/>
      <c r="S20" s="170"/>
      <c r="T20" s="170"/>
      <c r="U20" s="170"/>
      <c r="V20" s="172"/>
      <c r="W20" s="112"/>
      <c r="X20" s="170"/>
      <c r="Y20" s="170"/>
      <c r="Z20" s="170"/>
      <c r="AA20" s="172"/>
      <c r="AB20" s="112"/>
      <c r="AC20" s="170"/>
      <c r="AD20" s="170"/>
      <c r="AE20" s="170"/>
      <c r="AF20" s="172"/>
      <c r="AG20" s="112"/>
      <c r="AH20" s="170"/>
      <c r="AI20" s="170"/>
      <c r="AJ20" s="170"/>
      <c r="AK20" s="172"/>
      <c r="AL20" s="112"/>
      <c r="AM20" s="170"/>
      <c r="AN20" s="170"/>
      <c r="AO20" s="170"/>
      <c r="AP20" s="172"/>
      <c r="AQ20" s="265"/>
      <c r="AR20" s="242"/>
      <c r="AS20" s="257"/>
      <c r="AT20" s="258"/>
    </row>
    <row r="21" spans="1:46" s="243" customFormat="1" x14ac:dyDescent="0.2">
      <c r="A21" s="162" t="s">
        <v>26</v>
      </c>
      <c r="B21" s="141" t="s">
        <v>303</v>
      </c>
      <c r="C21" s="155" t="s">
        <v>304</v>
      </c>
      <c r="D21" s="101" t="s">
        <v>192</v>
      </c>
      <c r="E21" s="101"/>
      <c r="F21" s="112">
        <f t="shared" si="2"/>
        <v>4</v>
      </c>
      <c r="G21" s="114">
        <f t="shared" si="3"/>
        <v>4</v>
      </c>
      <c r="H21" s="112"/>
      <c r="I21" s="170"/>
      <c r="J21" s="170"/>
      <c r="K21" s="170"/>
      <c r="L21" s="172"/>
      <c r="M21" s="112"/>
      <c r="N21" s="170"/>
      <c r="O21" s="170"/>
      <c r="P21" s="170"/>
      <c r="Q21" s="172"/>
      <c r="R21" s="112">
        <v>2</v>
      </c>
      <c r="S21" s="170">
        <v>2</v>
      </c>
      <c r="T21" s="170">
        <v>0</v>
      </c>
      <c r="U21" s="170" t="s">
        <v>53</v>
      </c>
      <c r="V21" s="172">
        <v>4</v>
      </c>
      <c r="W21" s="112"/>
      <c r="X21" s="170"/>
      <c r="Y21" s="170"/>
      <c r="Z21" s="170"/>
      <c r="AA21" s="172"/>
      <c r="AB21" s="112"/>
      <c r="AC21" s="170"/>
      <c r="AD21" s="170"/>
      <c r="AE21" s="170"/>
      <c r="AF21" s="172"/>
      <c r="AG21" s="112"/>
      <c r="AH21" s="170"/>
      <c r="AI21" s="170"/>
      <c r="AJ21" s="170"/>
      <c r="AK21" s="172"/>
      <c r="AL21" s="112"/>
      <c r="AM21" s="170"/>
      <c r="AN21" s="170"/>
      <c r="AO21" s="170"/>
      <c r="AP21" s="172"/>
      <c r="AQ21" s="265"/>
      <c r="AR21" s="242"/>
      <c r="AS21" s="259"/>
      <c r="AT21" s="260"/>
    </row>
    <row r="22" spans="1:46" s="146" customFormat="1" x14ac:dyDescent="0.2">
      <c r="A22" s="162" t="s">
        <v>27</v>
      </c>
      <c r="B22" s="141" t="s">
        <v>280</v>
      </c>
      <c r="C22" s="155" t="s">
        <v>65</v>
      </c>
      <c r="D22" s="101" t="s">
        <v>190</v>
      </c>
      <c r="E22" s="101"/>
      <c r="F22" s="112">
        <f t="shared" si="2"/>
        <v>2</v>
      </c>
      <c r="G22" s="114">
        <f t="shared" si="3"/>
        <v>3</v>
      </c>
      <c r="H22" s="112"/>
      <c r="I22" s="170"/>
      <c r="J22" s="170"/>
      <c r="K22" s="170"/>
      <c r="L22" s="172"/>
      <c r="M22" s="112"/>
      <c r="N22" s="170"/>
      <c r="O22" s="170"/>
      <c r="P22" s="170"/>
      <c r="Q22" s="172"/>
      <c r="R22" s="112"/>
      <c r="S22" s="170"/>
      <c r="T22" s="170"/>
      <c r="U22" s="170"/>
      <c r="V22" s="172"/>
      <c r="W22" s="112"/>
      <c r="X22" s="170"/>
      <c r="Y22" s="170"/>
      <c r="Z22" s="170"/>
      <c r="AA22" s="172"/>
      <c r="AB22" s="112">
        <v>1</v>
      </c>
      <c r="AC22" s="170">
        <v>1</v>
      </c>
      <c r="AD22" s="170">
        <v>0</v>
      </c>
      <c r="AE22" s="170" t="s">
        <v>53</v>
      </c>
      <c r="AF22" s="172">
        <v>3</v>
      </c>
      <c r="AG22" s="112"/>
      <c r="AH22" s="170"/>
      <c r="AI22" s="170"/>
      <c r="AJ22" s="170"/>
      <c r="AK22" s="172"/>
      <c r="AL22" s="112"/>
      <c r="AM22" s="170"/>
      <c r="AN22" s="170"/>
      <c r="AO22" s="170"/>
      <c r="AP22" s="172"/>
      <c r="AQ22" s="265"/>
      <c r="AR22" s="242"/>
      <c r="AS22" s="261"/>
      <c r="AT22" s="241"/>
    </row>
    <row r="23" spans="1:46" s="243" customFormat="1" ht="13.5" customHeight="1" x14ac:dyDescent="0.2">
      <c r="A23" s="162" t="s">
        <v>28</v>
      </c>
      <c r="B23" s="141" t="s">
        <v>229</v>
      </c>
      <c r="C23" s="155" t="s">
        <v>305</v>
      </c>
      <c r="D23" s="231" t="s">
        <v>193</v>
      </c>
      <c r="E23" s="101"/>
      <c r="F23" s="112">
        <f t="shared" si="2"/>
        <v>2</v>
      </c>
      <c r="G23" s="114">
        <f t="shared" si="3"/>
        <v>3</v>
      </c>
      <c r="H23" s="112"/>
      <c r="I23" s="170"/>
      <c r="J23" s="170"/>
      <c r="K23" s="170"/>
      <c r="L23" s="172"/>
      <c r="M23" s="112"/>
      <c r="N23" s="170"/>
      <c r="O23" s="170"/>
      <c r="P23" s="170"/>
      <c r="Q23" s="172"/>
      <c r="R23" s="112"/>
      <c r="S23" s="170"/>
      <c r="T23" s="170"/>
      <c r="U23" s="170"/>
      <c r="V23" s="172"/>
      <c r="W23" s="112"/>
      <c r="X23" s="170"/>
      <c r="Y23" s="170"/>
      <c r="Z23" s="170"/>
      <c r="AA23" s="172"/>
      <c r="AB23" s="112"/>
      <c r="AC23" s="170"/>
      <c r="AD23" s="170"/>
      <c r="AE23" s="170"/>
      <c r="AF23" s="172"/>
      <c r="AG23" s="112">
        <v>2</v>
      </c>
      <c r="AH23" s="170">
        <v>0</v>
      </c>
      <c r="AI23" s="170">
        <v>0</v>
      </c>
      <c r="AJ23" s="170" t="s">
        <v>53</v>
      </c>
      <c r="AK23" s="172">
        <v>3</v>
      </c>
      <c r="AL23" s="112"/>
      <c r="AM23" s="170"/>
      <c r="AN23" s="170"/>
      <c r="AO23" s="170"/>
      <c r="AP23" s="172"/>
      <c r="AQ23" s="264"/>
      <c r="AR23" s="240"/>
      <c r="AS23" s="259"/>
      <c r="AT23" s="260"/>
    </row>
    <row r="24" spans="1:46" s="146" customFormat="1" ht="13.5" thickBot="1" x14ac:dyDescent="0.25">
      <c r="A24" s="215" t="s">
        <v>29</v>
      </c>
      <c r="B24" s="481" t="s">
        <v>354</v>
      </c>
      <c r="C24" s="183" t="s">
        <v>70</v>
      </c>
      <c r="D24" s="182" t="s">
        <v>131</v>
      </c>
      <c r="E24" s="182"/>
      <c r="F24" s="217">
        <f t="shared" si="2"/>
        <v>1</v>
      </c>
      <c r="G24" s="218">
        <f t="shared" si="3"/>
        <v>2</v>
      </c>
      <c r="H24" s="217"/>
      <c r="I24" s="376"/>
      <c r="J24" s="376"/>
      <c r="K24" s="376"/>
      <c r="L24" s="319"/>
      <c r="M24" s="217"/>
      <c r="N24" s="376"/>
      <c r="O24" s="376"/>
      <c r="P24" s="376"/>
      <c r="Q24" s="319"/>
      <c r="R24" s="217"/>
      <c r="S24" s="376"/>
      <c r="T24" s="376"/>
      <c r="U24" s="376"/>
      <c r="V24" s="319"/>
      <c r="W24" s="217">
        <v>1</v>
      </c>
      <c r="X24" s="376">
        <v>0</v>
      </c>
      <c r="Y24" s="376">
        <v>0</v>
      </c>
      <c r="Z24" s="376" t="s">
        <v>53</v>
      </c>
      <c r="AA24" s="319">
        <v>2</v>
      </c>
      <c r="AB24" s="217"/>
      <c r="AC24" s="376"/>
      <c r="AD24" s="376"/>
      <c r="AE24" s="376"/>
      <c r="AF24" s="319"/>
      <c r="AG24" s="217"/>
      <c r="AH24" s="376"/>
      <c r="AI24" s="376"/>
      <c r="AJ24" s="376"/>
      <c r="AK24" s="319"/>
      <c r="AL24" s="217"/>
      <c r="AM24" s="376"/>
      <c r="AN24" s="376"/>
      <c r="AO24" s="376"/>
      <c r="AP24" s="319"/>
      <c r="AQ24" s="482"/>
      <c r="AR24" s="483"/>
      <c r="AS24" s="262"/>
      <c r="AT24" s="263"/>
    </row>
    <row r="25" spans="1:46" x14ac:dyDescent="0.2">
      <c r="A25" s="146" t="s">
        <v>198</v>
      </c>
      <c r="B25" s="16"/>
      <c r="C25" s="20"/>
      <c r="D25" s="20"/>
      <c r="E25" s="20"/>
      <c r="F25" s="68"/>
      <c r="G25" s="68"/>
      <c r="H25" s="474"/>
      <c r="I25" s="474"/>
      <c r="J25" s="474"/>
      <c r="K25" s="474"/>
      <c r="L25" s="474"/>
      <c r="M25" s="474"/>
      <c r="N25" s="474"/>
      <c r="O25" s="474"/>
      <c r="P25" s="474"/>
      <c r="Q25" s="474"/>
      <c r="R25" s="474"/>
      <c r="S25" s="474"/>
      <c r="T25" s="474"/>
      <c r="U25" s="474"/>
      <c r="V25" s="474"/>
      <c r="W25" s="474"/>
      <c r="X25" s="474"/>
      <c r="Y25" s="474"/>
      <c r="Z25" s="474"/>
      <c r="AA25" s="474"/>
      <c r="AB25" s="474"/>
      <c r="AC25" s="474"/>
      <c r="AD25" s="474"/>
      <c r="AE25" s="474"/>
      <c r="AF25" s="474"/>
      <c r="AG25" s="474"/>
      <c r="AH25" s="474"/>
      <c r="AI25" s="474"/>
      <c r="AJ25" s="474"/>
      <c r="AK25" s="474"/>
      <c r="AL25" s="474"/>
      <c r="AM25" s="474"/>
      <c r="AN25" s="474"/>
      <c r="AO25" s="474"/>
      <c r="AP25" s="474"/>
      <c r="AQ25" s="474"/>
      <c r="AR25" s="34"/>
      <c r="AS25" s="44"/>
      <c r="AT25" s="34"/>
    </row>
    <row r="26" spans="1:46" x14ac:dyDescent="0.2">
      <c r="B26" s="21"/>
      <c r="C26" s="100"/>
      <c r="D26" s="100"/>
      <c r="E26" s="100"/>
      <c r="F26" s="68"/>
      <c r="G26" s="68"/>
      <c r="H26" s="341"/>
      <c r="I26" s="341"/>
      <c r="J26" s="341"/>
      <c r="K26" s="341"/>
      <c r="L26" s="341"/>
      <c r="M26" s="341"/>
      <c r="N26" s="341"/>
      <c r="O26" s="341"/>
      <c r="P26" s="341"/>
      <c r="Q26" s="341"/>
      <c r="R26" s="341"/>
      <c r="S26" s="341"/>
      <c r="T26" s="341"/>
      <c r="U26" s="341"/>
      <c r="V26" s="341"/>
      <c r="W26" s="341"/>
      <c r="X26" s="341"/>
      <c r="Y26" s="341"/>
      <c r="Z26" s="341"/>
      <c r="AA26" s="341"/>
      <c r="AB26" s="341"/>
      <c r="AC26" s="341"/>
      <c r="AD26" s="341"/>
      <c r="AE26" s="341"/>
      <c r="AF26" s="341"/>
      <c r="AG26" s="341"/>
      <c r="AH26" s="341"/>
      <c r="AI26" s="341"/>
      <c r="AJ26" s="341"/>
      <c r="AK26" s="341"/>
      <c r="AL26" s="474"/>
      <c r="AM26" s="474"/>
      <c r="AN26" s="474"/>
      <c r="AO26" s="474"/>
      <c r="AP26" s="474"/>
      <c r="AQ26" s="474"/>
      <c r="AR26" s="35"/>
      <c r="AS26" s="45"/>
      <c r="AT26" s="35"/>
    </row>
    <row r="27" spans="1:46" x14ac:dyDescent="0.2">
      <c r="B27" s="16"/>
      <c r="C27" s="20"/>
      <c r="D27" s="20"/>
      <c r="E27" s="20"/>
      <c r="F27" s="68"/>
      <c r="G27" s="68"/>
      <c r="H27" s="474"/>
      <c r="I27" s="474"/>
      <c r="J27" s="474"/>
      <c r="K27" s="474"/>
      <c r="L27" s="474"/>
      <c r="M27" s="474"/>
      <c r="N27" s="474"/>
      <c r="O27" s="474"/>
      <c r="P27" s="474"/>
      <c r="Q27" s="474"/>
      <c r="R27" s="474"/>
      <c r="S27" s="474"/>
      <c r="T27" s="474"/>
      <c r="U27" s="474"/>
      <c r="V27" s="474"/>
      <c r="W27" s="474"/>
      <c r="X27" s="474"/>
      <c r="Y27" s="474"/>
      <c r="Z27" s="474"/>
      <c r="AA27" s="474"/>
      <c r="AB27" s="474"/>
      <c r="AC27" s="474"/>
      <c r="AD27" s="474"/>
      <c r="AE27" s="474"/>
      <c r="AF27" s="474"/>
      <c r="AG27" s="474"/>
      <c r="AH27" s="474"/>
      <c r="AI27" s="474"/>
      <c r="AJ27" s="474"/>
      <c r="AK27" s="474"/>
      <c r="AL27" s="474"/>
      <c r="AM27" s="474"/>
      <c r="AN27" s="474"/>
      <c r="AO27" s="474"/>
      <c r="AP27" s="474"/>
      <c r="AQ27" s="474"/>
      <c r="AR27" s="35"/>
      <c r="AS27" s="45"/>
      <c r="AT27" s="35"/>
    </row>
    <row r="28" spans="1:46" ht="16.5" thickBot="1" x14ac:dyDescent="0.25">
      <c r="A28" s="643"/>
      <c r="B28" s="644"/>
      <c r="C28" s="644"/>
      <c r="D28" s="644"/>
      <c r="E28" s="644"/>
      <c r="F28" s="644"/>
      <c r="G28" s="644"/>
      <c r="H28" s="644"/>
      <c r="I28" s="644"/>
      <c r="J28" s="644"/>
      <c r="K28" s="644"/>
      <c r="L28" s="644"/>
      <c r="M28" s="644"/>
      <c r="N28" s="644"/>
      <c r="O28" s="644"/>
      <c r="P28" s="644"/>
      <c r="Q28" s="644"/>
      <c r="R28" s="644"/>
      <c r="S28" s="644"/>
      <c r="T28" s="644"/>
      <c r="U28" s="644"/>
      <c r="V28" s="644"/>
      <c r="W28" s="644"/>
      <c r="X28" s="644"/>
      <c r="Y28" s="644"/>
      <c r="Z28" s="644"/>
      <c r="AA28" s="644"/>
      <c r="AB28" s="644"/>
      <c r="AC28" s="644"/>
      <c r="AD28" s="644"/>
      <c r="AE28" s="644"/>
      <c r="AF28" s="644"/>
      <c r="AG28" s="644"/>
      <c r="AH28" s="644"/>
      <c r="AI28" s="644"/>
      <c r="AJ28" s="644"/>
      <c r="AK28" s="644"/>
      <c r="AL28" s="644"/>
      <c r="AM28" s="644"/>
      <c r="AN28" s="644"/>
      <c r="AO28" s="644"/>
      <c r="AP28" s="644"/>
      <c r="AQ28" s="644"/>
      <c r="AR28" s="644"/>
      <c r="AS28" s="644"/>
      <c r="AT28" s="644"/>
    </row>
    <row r="29" spans="1:46" x14ac:dyDescent="0.2">
      <c r="A29" s="478"/>
      <c r="B29" s="595" t="s">
        <v>16</v>
      </c>
      <c r="C29" s="601" t="s">
        <v>2</v>
      </c>
      <c r="D29" s="3"/>
      <c r="E29" s="3"/>
      <c r="F29" s="1" t="s">
        <v>0</v>
      </c>
      <c r="G29" s="599" t="s">
        <v>110</v>
      </c>
      <c r="H29" s="597" t="s">
        <v>1</v>
      </c>
      <c r="I29" s="598"/>
      <c r="J29" s="598"/>
      <c r="K29" s="598"/>
      <c r="L29" s="598"/>
      <c r="M29" s="598"/>
      <c r="N29" s="598"/>
      <c r="O29" s="598"/>
      <c r="P29" s="598"/>
      <c r="Q29" s="598"/>
      <c r="R29" s="598"/>
      <c r="S29" s="598"/>
      <c r="T29" s="598"/>
      <c r="U29" s="598"/>
      <c r="V29" s="598"/>
      <c r="W29" s="598"/>
      <c r="X29" s="598"/>
      <c r="Y29" s="598"/>
      <c r="Z29" s="598"/>
      <c r="AA29" s="598"/>
      <c r="AB29" s="598"/>
      <c r="AC29" s="598"/>
      <c r="AD29" s="598"/>
      <c r="AE29" s="598"/>
      <c r="AF29" s="598"/>
      <c r="AG29" s="598"/>
      <c r="AH29" s="598"/>
      <c r="AI29" s="598"/>
      <c r="AJ29" s="598"/>
      <c r="AK29" s="598"/>
      <c r="AL29" s="3"/>
      <c r="AM29" s="3"/>
      <c r="AN29" s="3"/>
      <c r="AO29" s="363"/>
      <c r="AP29" s="364"/>
      <c r="AQ29" s="607"/>
      <c r="AR29" s="609" t="s">
        <v>23</v>
      </c>
      <c r="AS29" s="603"/>
      <c r="AT29" s="605" t="s">
        <v>23</v>
      </c>
    </row>
    <row r="30" spans="1:46" ht="13.5" thickBot="1" x14ac:dyDescent="0.25">
      <c r="A30" s="30"/>
      <c r="B30" s="596"/>
      <c r="C30" s="602"/>
      <c r="D30" s="67"/>
      <c r="E30" s="67"/>
      <c r="F30" s="4" t="s">
        <v>3</v>
      </c>
      <c r="G30" s="600"/>
      <c r="H30" s="5"/>
      <c r="I30" s="6"/>
      <c r="J30" s="6" t="s">
        <v>4</v>
      </c>
      <c r="K30" s="6"/>
      <c r="L30" s="365"/>
      <c r="M30" s="6"/>
      <c r="N30" s="6"/>
      <c r="O30" s="6" t="s">
        <v>5</v>
      </c>
      <c r="P30" s="6"/>
      <c r="Q30" s="365"/>
      <c r="R30" s="6"/>
      <c r="S30" s="6"/>
      <c r="T30" s="6" t="s">
        <v>6</v>
      </c>
      <c r="U30" s="6"/>
      <c r="V30" s="365"/>
      <c r="W30" s="6"/>
      <c r="X30" s="6"/>
      <c r="Y30" s="6" t="s">
        <v>7</v>
      </c>
      <c r="Z30" s="6"/>
      <c r="AA30" s="365"/>
      <c r="AB30" s="6"/>
      <c r="AC30" s="6"/>
      <c r="AD30" s="6" t="s">
        <v>8</v>
      </c>
      <c r="AE30" s="6"/>
      <c r="AF30" s="365"/>
      <c r="AG30" s="5"/>
      <c r="AH30" s="6"/>
      <c r="AI30" s="6" t="s">
        <v>9</v>
      </c>
      <c r="AJ30" s="6"/>
      <c r="AK30" s="366"/>
      <c r="AL30" s="5"/>
      <c r="AM30" s="6"/>
      <c r="AN30" s="6" t="s">
        <v>15</v>
      </c>
      <c r="AO30" s="6"/>
      <c r="AP30" s="365"/>
      <c r="AQ30" s="608"/>
      <c r="AR30" s="610"/>
      <c r="AS30" s="604"/>
      <c r="AT30" s="606"/>
    </row>
    <row r="31" spans="1:46" x14ac:dyDescent="0.2">
      <c r="A31" s="185"/>
      <c r="B31" s="7"/>
      <c r="C31" s="8"/>
      <c r="D31" s="68"/>
      <c r="E31" s="68"/>
      <c r="F31" s="9"/>
      <c r="G31" s="448"/>
      <c r="H31" s="11" t="s">
        <v>10</v>
      </c>
      <c r="I31" s="12" t="s">
        <v>12</v>
      </c>
      <c r="J31" s="12" t="s">
        <v>11</v>
      </c>
      <c r="K31" s="12" t="s">
        <v>13</v>
      </c>
      <c r="L31" s="367" t="s">
        <v>14</v>
      </c>
      <c r="M31" s="11" t="s">
        <v>10</v>
      </c>
      <c r="N31" s="12" t="s">
        <v>12</v>
      </c>
      <c r="O31" s="12" t="s">
        <v>11</v>
      </c>
      <c r="P31" s="12" t="s">
        <v>13</v>
      </c>
      <c r="Q31" s="367" t="s">
        <v>14</v>
      </c>
      <c r="R31" s="11" t="s">
        <v>10</v>
      </c>
      <c r="S31" s="12" t="s">
        <v>12</v>
      </c>
      <c r="T31" s="12" t="s">
        <v>11</v>
      </c>
      <c r="U31" s="12" t="s">
        <v>13</v>
      </c>
      <c r="V31" s="367" t="s">
        <v>14</v>
      </c>
      <c r="W31" s="11" t="s">
        <v>10</v>
      </c>
      <c r="X31" s="12" t="s">
        <v>12</v>
      </c>
      <c r="Y31" s="12" t="s">
        <v>11</v>
      </c>
      <c r="Z31" s="12" t="s">
        <v>13</v>
      </c>
      <c r="AA31" s="367" t="s">
        <v>14</v>
      </c>
      <c r="AB31" s="11" t="s">
        <v>10</v>
      </c>
      <c r="AC31" s="12" t="s">
        <v>12</v>
      </c>
      <c r="AD31" s="12" t="s">
        <v>11</v>
      </c>
      <c r="AE31" s="12" t="s">
        <v>13</v>
      </c>
      <c r="AF31" s="367" t="s">
        <v>14</v>
      </c>
      <c r="AG31" s="11" t="s">
        <v>10</v>
      </c>
      <c r="AH31" s="12" t="s">
        <v>12</v>
      </c>
      <c r="AI31" s="12" t="s">
        <v>11</v>
      </c>
      <c r="AJ31" s="12" t="s">
        <v>13</v>
      </c>
      <c r="AK31" s="367" t="s">
        <v>14</v>
      </c>
      <c r="AL31" s="13" t="s">
        <v>10</v>
      </c>
      <c r="AM31" s="474" t="s">
        <v>12</v>
      </c>
      <c r="AN31" s="474" t="s">
        <v>11</v>
      </c>
      <c r="AO31" s="474" t="s">
        <v>13</v>
      </c>
      <c r="AP31" s="368" t="s">
        <v>14</v>
      </c>
      <c r="AQ31" s="160"/>
      <c r="AR31" s="51" t="s">
        <v>16</v>
      </c>
      <c r="AS31" s="43"/>
      <c r="AT31" s="223" t="s">
        <v>16</v>
      </c>
    </row>
    <row r="32" spans="1:46" x14ac:dyDescent="0.15">
      <c r="A32" s="32"/>
      <c r="B32" s="593" t="s">
        <v>21</v>
      </c>
      <c r="C32" s="594"/>
      <c r="D32" s="236"/>
      <c r="E32" s="236"/>
      <c r="F32" s="52">
        <f>SUM(F33:F57)</f>
        <v>91</v>
      </c>
      <c r="G32" s="52">
        <f>SUM(G33:G57)</f>
        <v>124</v>
      </c>
      <c r="H32" s="32">
        <f>SUM(H33:H57)</f>
        <v>3</v>
      </c>
      <c r="I32" s="60">
        <f>SUM(I33:I57)</f>
        <v>0</v>
      </c>
      <c r="J32" s="60">
        <f>SUM(J33:J57)</f>
        <v>3</v>
      </c>
      <c r="K32" s="60"/>
      <c r="L32" s="369">
        <f>SUM(L33:L57)</f>
        <v>6</v>
      </c>
      <c r="M32" s="32">
        <f>SUM(M33:M57)</f>
        <v>7</v>
      </c>
      <c r="N32" s="60">
        <f>SUM(N33:N57)</f>
        <v>0</v>
      </c>
      <c r="O32" s="60">
        <f>SUM(O33:O57)</f>
        <v>7</v>
      </c>
      <c r="P32" s="60"/>
      <c r="Q32" s="369">
        <f>SUM(Q33:Q57)</f>
        <v>14</v>
      </c>
      <c r="R32" s="32">
        <f>SUM(R33:R57)</f>
        <v>8</v>
      </c>
      <c r="S32" s="60">
        <f>SUM(S33:S57)</f>
        <v>1</v>
      </c>
      <c r="T32" s="60">
        <f>SUM(T33:T57)</f>
        <v>12</v>
      </c>
      <c r="U32" s="60"/>
      <c r="V32" s="369">
        <f>SUM(V33:V57)</f>
        <v>27</v>
      </c>
      <c r="W32" s="32">
        <f>SUM(W33:W57)</f>
        <v>9</v>
      </c>
      <c r="X32" s="60">
        <f>SUM(X33:X57)</f>
        <v>0</v>
      </c>
      <c r="Y32" s="60">
        <f>SUM(Y33:Y57)</f>
        <v>10</v>
      </c>
      <c r="Z32" s="60"/>
      <c r="AA32" s="369">
        <f>SUM(AA33:AA57)</f>
        <v>22</v>
      </c>
      <c r="AB32" s="32">
        <f>SUM(AB33:AB57)</f>
        <v>7</v>
      </c>
      <c r="AC32" s="60">
        <f>SUM(AC33:AC57)</f>
        <v>0</v>
      </c>
      <c r="AD32" s="60">
        <f>SUM(AD33:AD57)</f>
        <v>8</v>
      </c>
      <c r="AE32" s="60"/>
      <c r="AF32" s="369">
        <f>SUM(AF33:AF57)</f>
        <v>18</v>
      </c>
      <c r="AG32" s="32">
        <f>SUM(AG33:AG57)</f>
        <v>4</v>
      </c>
      <c r="AH32" s="60">
        <f>SUM(AH33:AH57)</f>
        <v>0</v>
      </c>
      <c r="AI32" s="60">
        <f>SUM(AI33:AI57)</f>
        <v>4</v>
      </c>
      <c r="AJ32" s="60"/>
      <c r="AK32" s="369">
        <f>SUM(AK33:AK57)</f>
        <v>17</v>
      </c>
      <c r="AL32" s="32">
        <f>SUM(AL33:AL57)</f>
        <v>4</v>
      </c>
      <c r="AM32" s="60">
        <f>SUM(AM33:AM57)</f>
        <v>0</v>
      </c>
      <c r="AN32" s="60">
        <f>SUM(AN33:AN57)</f>
        <v>4</v>
      </c>
      <c r="AO32" s="60"/>
      <c r="AP32" s="369">
        <f>SUM(AP33:AP57)</f>
        <v>20</v>
      </c>
      <c r="AQ32" s="32"/>
      <c r="AR32" s="25"/>
      <c r="AS32" s="46"/>
      <c r="AT32" s="224"/>
    </row>
    <row r="33" spans="1:46" x14ac:dyDescent="0.2">
      <c r="A33" s="65" t="s">
        <v>30</v>
      </c>
      <c r="B33" s="17" t="s">
        <v>230</v>
      </c>
      <c r="C33" s="66" t="s">
        <v>103</v>
      </c>
      <c r="D33" s="102" t="s">
        <v>132</v>
      </c>
      <c r="E33" s="102"/>
      <c r="F33" s="111">
        <f>SUM(H33:J33,M33:O33,R33:T33,W33:Y33,AB33:AD33,AG33:AI33,AL33:AN33)</f>
        <v>6</v>
      </c>
      <c r="G33" s="318">
        <f>SUM(L33,Q33,V33,AA33,AF33,AK33,AP33)</f>
        <v>6</v>
      </c>
      <c r="H33" s="121">
        <v>3</v>
      </c>
      <c r="I33" s="122">
        <v>0</v>
      </c>
      <c r="J33" s="70">
        <v>3</v>
      </c>
      <c r="K33" s="123" t="s">
        <v>66</v>
      </c>
      <c r="L33" s="124">
        <v>6</v>
      </c>
      <c r="M33" s="121"/>
      <c r="N33" s="122"/>
      <c r="O33" s="70"/>
      <c r="P33" s="123"/>
      <c r="Q33" s="124"/>
      <c r="R33" s="70"/>
      <c r="S33" s="122"/>
      <c r="T33" s="70"/>
      <c r="U33" s="123"/>
      <c r="V33" s="124"/>
      <c r="W33" s="121"/>
      <c r="X33" s="122"/>
      <c r="Y33" s="70"/>
      <c r="Z33" s="123"/>
      <c r="AA33" s="124"/>
      <c r="AB33" s="121"/>
      <c r="AC33" s="122"/>
      <c r="AD33" s="70"/>
      <c r="AE33" s="123"/>
      <c r="AF33" s="124"/>
      <c r="AG33" s="125"/>
      <c r="AH33" s="122"/>
      <c r="AI33" s="70"/>
      <c r="AJ33" s="123"/>
      <c r="AK33" s="124"/>
      <c r="AL33" s="121"/>
      <c r="AM33" s="122"/>
      <c r="AN33" s="70"/>
      <c r="AO33" s="123"/>
      <c r="AP33" s="124"/>
      <c r="AQ33" s="296"/>
      <c r="AR33" s="295"/>
      <c r="AS33" s="55"/>
      <c r="AT33" s="56"/>
    </row>
    <row r="34" spans="1:46" x14ac:dyDescent="0.2">
      <c r="A34" s="162" t="s">
        <v>149</v>
      </c>
      <c r="B34" s="17" t="s">
        <v>231</v>
      </c>
      <c r="C34" s="155" t="s">
        <v>104</v>
      </c>
      <c r="D34" s="101" t="s">
        <v>133</v>
      </c>
      <c r="E34" s="101"/>
      <c r="F34" s="112">
        <f t="shared" ref="F34:F57" si="4">SUM(H34:J34,M34:O34,R34:T34,W34:Y34,AB34:AD34,AG34:AI34,AL34:AN34)</f>
        <v>6</v>
      </c>
      <c r="G34" s="172">
        <f t="shared" ref="G34:G57" si="5">SUM(L34,Q34,V34,AA34,AF34,AK34,AP34)</f>
        <v>6</v>
      </c>
      <c r="H34" s="91"/>
      <c r="I34" s="92"/>
      <c r="J34" s="76"/>
      <c r="K34" s="126"/>
      <c r="L34" s="127"/>
      <c r="M34" s="173">
        <v>3</v>
      </c>
      <c r="N34" s="92">
        <v>0</v>
      </c>
      <c r="O34" s="76">
        <v>3</v>
      </c>
      <c r="P34" s="126" t="s">
        <v>66</v>
      </c>
      <c r="Q34" s="127">
        <v>6</v>
      </c>
      <c r="R34" s="76"/>
      <c r="S34" s="92"/>
      <c r="T34" s="76"/>
      <c r="U34" s="126"/>
      <c r="V34" s="127"/>
      <c r="W34" s="91"/>
      <c r="X34" s="92"/>
      <c r="Y34" s="76"/>
      <c r="Z34" s="126"/>
      <c r="AA34" s="127"/>
      <c r="AB34" s="91"/>
      <c r="AC34" s="92"/>
      <c r="AD34" s="76"/>
      <c r="AE34" s="126"/>
      <c r="AF34" s="127"/>
      <c r="AG34" s="91"/>
      <c r="AH34" s="93"/>
      <c r="AI34" s="76"/>
      <c r="AJ34" s="126"/>
      <c r="AK34" s="127"/>
      <c r="AL34" s="91"/>
      <c r="AM34" s="92"/>
      <c r="AN34" s="76"/>
      <c r="AO34" s="126"/>
      <c r="AP34" s="127"/>
      <c r="AQ34" s="335" t="str">
        <f>A33</f>
        <v>15.</v>
      </c>
      <c r="AR34" s="312" t="str">
        <f>B33</f>
        <v>NIXSF1HBNE</v>
      </c>
      <c r="AS34" s="301"/>
      <c r="AT34" s="302"/>
    </row>
    <row r="35" spans="1:46" x14ac:dyDescent="0.2">
      <c r="A35" s="159" t="s">
        <v>150</v>
      </c>
      <c r="B35" s="142" t="s">
        <v>348</v>
      </c>
      <c r="C35" s="155" t="s">
        <v>308</v>
      </c>
      <c r="D35" s="101" t="s">
        <v>134</v>
      </c>
      <c r="E35" s="101"/>
      <c r="F35" s="112">
        <f t="shared" si="4"/>
        <v>3</v>
      </c>
      <c r="G35" s="172">
        <f t="shared" si="5"/>
        <v>4</v>
      </c>
      <c r="H35" s="112"/>
      <c r="I35" s="170"/>
      <c r="J35" s="167"/>
      <c r="K35" s="171"/>
      <c r="L35" s="172"/>
      <c r="M35" s="112"/>
      <c r="N35" s="170"/>
      <c r="O35" s="167"/>
      <c r="P35" s="171"/>
      <c r="Q35" s="172"/>
      <c r="R35" s="167">
        <v>0</v>
      </c>
      <c r="S35" s="170">
        <v>0</v>
      </c>
      <c r="T35" s="167">
        <v>3</v>
      </c>
      <c r="U35" s="171" t="s">
        <v>53</v>
      </c>
      <c r="V35" s="172">
        <v>4</v>
      </c>
      <c r="W35" s="112"/>
      <c r="X35" s="170"/>
      <c r="Y35" s="167"/>
      <c r="Z35" s="171"/>
      <c r="AA35" s="172"/>
      <c r="AB35" s="112"/>
      <c r="AC35" s="170"/>
      <c r="AD35" s="167"/>
      <c r="AE35" s="171"/>
      <c r="AF35" s="172"/>
      <c r="AG35" s="112"/>
      <c r="AH35" s="128"/>
      <c r="AI35" s="167"/>
      <c r="AJ35" s="171"/>
      <c r="AK35" s="172"/>
      <c r="AL35" s="112"/>
      <c r="AM35" s="170"/>
      <c r="AN35" s="167"/>
      <c r="AO35" s="171"/>
      <c r="AP35" s="172"/>
      <c r="AQ35" s="335" t="str">
        <f>A34</f>
        <v>16.</v>
      </c>
      <c r="AR35" s="312" t="str">
        <f>B34</f>
        <v>NIXSF2HBNE</v>
      </c>
      <c r="AS35" s="265"/>
      <c r="AT35" s="303"/>
    </row>
    <row r="36" spans="1:46" x14ac:dyDescent="0.2">
      <c r="A36" s="159" t="s">
        <v>31</v>
      </c>
      <c r="B36" s="142" t="s">
        <v>349</v>
      </c>
      <c r="C36" s="155" t="s">
        <v>309</v>
      </c>
      <c r="D36" s="101"/>
      <c r="E36" s="101"/>
      <c r="F36" s="112">
        <f t="shared" si="4"/>
        <v>2</v>
      </c>
      <c r="G36" s="172">
        <f t="shared" si="5"/>
        <v>3</v>
      </c>
      <c r="H36" s="112"/>
      <c r="I36" s="170"/>
      <c r="J36" s="167"/>
      <c r="K36" s="171"/>
      <c r="L36" s="172"/>
      <c r="M36" s="112"/>
      <c r="N36" s="170"/>
      <c r="O36" s="167"/>
      <c r="P36" s="171"/>
      <c r="Q36" s="172"/>
      <c r="R36" s="167">
        <v>0</v>
      </c>
      <c r="S36" s="170">
        <v>0</v>
      </c>
      <c r="T36" s="167">
        <v>2</v>
      </c>
      <c r="U36" s="171" t="s">
        <v>53</v>
      </c>
      <c r="V36" s="172">
        <v>3</v>
      </c>
      <c r="W36" s="112"/>
      <c r="X36" s="170"/>
      <c r="Y36" s="167"/>
      <c r="Z36" s="171"/>
      <c r="AA36" s="172"/>
      <c r="AB36" s="112"/>
      <c r="AC36" s="170"/>
      <c r="AD36" s="167"/>
      <c r="AE36" s="171"/>
      <c r="AF36" s="172"/>
      <c r="AG36" s="112"/>
      <c r="AH36" s="128"/>
      <c r="AI36" s="167"/>
      <c r="AJ36" s="171"/>
      <c r="AK36" s="172"/>
      <c r="AL36" s="112"/>
      <c r="AM36" s="170"/>
      <c r="AN36" s="167"/>
      <c r="AO36" s="171"/>
      <c r="AP36" s="172"/>
      <c r="AQ36" s="335" t="str">
        <f>A34</f>
        <v>16.</v>
      </c>
      <c r="AR36" s="311" t="str">
        <f>B34</f>
        <v>NIXSF2HBNE</v>
      </c>
      <c r="AS36" s="265"/>
      <c r="AT36" s="303"/>
    </row>
    <row r="37" spans="1:46" x14ac:dyDescent="0.2">
      <c r="A37" s="162" t="s">
        <v>32</v>
      </c>
      <c r="B37" s="142" t="s">
        <v>232</v>
      </c>
      <c r="C37" s="155" t="s">
        <v>71</v>
      </c>
      <c r="D37" s="101" t="s">
        <v>135</v>
      </c>
      <c r="E37" s="101"/>
      <c r="F37" s="112">
        <f t="shared" si="4"/>
        <v>4</v>
      </c>
      <c r="G37" s="172">
        <f t="shared" si="5"/>
        <v>5</v>
      </c>
      <c r="H37" s="112"/>
      <c r="I37" s="170"/>
      <c r="J37" s="167"/>
      <c r="K37" s="171"/>
      <c r="L37" s="172"/>
      <c r="M37" s="112"/>
      <c r="N37" s="170"/>
      <c r="O37" s="167"/>
      <c r="P37" s="171"/>
      <c r="Q37" s="172"/>
      <c r="R37" s="167">
        <v>2</v>
      </c>
      <c r="S37" s="170">
        <v>0</v>
      </c>
      <c r="T37" s="167">
        <v>2</v>
      </c>
      <c r="U37" s="171" t="s">
        <v>53</v>
      </c>
      <c r="V37" s="172">
        <v>5</v>
      </c>
      <c r="W37" s="112"/>
      <c r="X37" s="170"/>
      <c r="Y37" s="167"/>
      <c r="Z37" s="171"/>
      <c r="AA37" s="172"/>
      <c r="AB37" s="112"/>
      <c r="AC37" s="170"/>
      <c r="AD37" s="167"/>
      <c r="AE37" s="171"/>
      <c r="AF37" s="172"/>
      <c r="AG37" s="112"/>
      <c r="AH37" s="128"/>
      <c r="AI37" s="167"/>
      <c r="AJ37" s="171"/>
      <c r="AK37" s="172"/>
      <c r="AL37" s="112"/>
      <c r="AM37" s="170"/>
      <c r="AN37" s="167"/>
      <c r="AO37" s="171"/>
      <c r="AP37" s="172"/>
      <c r="AQ37" s="300" t="str">
        <f>A33</f>
        <v>15.</v>
      </c>
      <c r="AR37" s="240" t="str">
        <f>B33</f>
        <v>NIXSF1HBNE</v>
      </c>
      <c r="AS37" s="265"/>
      <c r="AT37" s="222"/>
    </row>
    <row r="38" spans="1:46" x14ac:dyDescent="0.2">
      <c r="A38" s="159" t="s">
        <v>51</v>
      </c>
      <c r="B38" s="72" t="s">
        <v>233</v>
      </c>
      <c r="C38" s="155" t="s">
        <v>106</v>
      </c>
      <c r="D38" s="101" t="s">
        <v>136</v>
      </c>
      <c r="E38" s="101"/>
      <c r="F38" s="112">
        <f t="shared" si="4"/>
        <v>5</v>
      </c>
      <c r="G38" s="172">
        <f t="shared" si="5"/>
        <v>5</v>
      </c>
      <c r="H38" s="112"/>
      <c r="I38" s="170"/>
      <c r="J38" s="167"/>
      <c r="K38" s="171"/>
      <c r="L38" s="172"/>
      <c r="M38" s="112"/>
      <c r="N38" s="170"/>
      <c r="O38" s="128"/>
      <c r="P38" s="170"/>
      <c r="Q38" s="172"/>
      <c r="R38" s="167"/>
      <c r="S38" s="170"/>
      <c r="T38" s="128"/>
      <c r="U38" s="170"/>
      <c r="V38" s="176"/>
      <c r="W38" s="112">
        <v>2</v>
      </c>
      <c r="X38" s="170">
        <v>0</v>
      </c>
      <c r="Y38" s="167">
        <v>3</v>
      </c>
      <c r="Z38" s="171" t="s">
        <v>66</v>
      </c>
      <c r="AA38" s="172">
        <v>5</v>
      </c>
      <c r="AB38" s="112"/>
      <c r="AC38" s="170"/>
      <c r="AD38" s="167"/>
      <c r="AE38" s="171"/>
      <c r="AF38" s="172"/>
      <c r="AG38" s="112"/>
      <c r="AH38" s="128"/>
      <c r="AI38" s="167"/>
      <c r="AJ38" s="171"/>
      <c r="AK38" s="172"/>
      <c r="AL38" s="112"/>
      <c r="AM38" s="170"/>
      <c r="AN38" s="167"/>
      <c r="AO38" s="171"/>
      <c r="AP38" s="172"/>
      <c r="AQ38" s="300" t="str">
        <f>A35</f>
        <v>17.</v>
      </c>
      <c r="AR38" s="304" t="str">
        <f>B35</f>
        <v>NSXHF1HBNE</v>
      </c>
      <c r="AS38" s="265"/>
      <c r="AT38" s="222"/>
    </row>
    <row r="39" spans="1:46" x14ac:dyDescent="0.2">
      <c r="A39" s="162" t="s">
        <v>33</v>
      </c>
      <c r="B39" s="219" t="s">
        <v>271</v>
      </c>
      <c r="C39" s="155" t="s">
        <v>72</v>
      </c>
      <c r="D39" s="101" t="s">
        <v>137</v>
      </c>
      <c r="E39" s="101"/>
      <c r="F39" s="112">
        <f t="shared" si="4"/>
        <v>3</v>
      </c>
      <c r="G39" s="172">
        <f t="shared" si="5"/>
        <v>5</v>
      </c>
      <c r="H39" s="112"/>
      <c r="I39" s="170"/>
      <c r="J39" s="167"/>
      <c r="K39" s="171"/>
      <c r="L39" s="172"/>
      <c r="M39" s="112"/>
      <c r="N39" s="170"/>
      <c r="O39" s="128"/>
      <c r="P39" s="170"/>
      <c r="Q39" s="176"/>
      <c r="R39" s="167">
        <v>2</v>
      </c>
      <c r="S39" s="170">
        <v>1</v>
      </c>
      <c r="T39" s="167">
        <v>0</v>
      </c>
      <c r="U39" s="171" t="s">
        <v>66</v>
      </c>
      <c r="V39" s="172">
        <v>5</v>
      </c>
      <c r="W39" s="112"/>
      <c r="X39" s="170"/>
      <c r="Y39" s="167"/>
      <c r="Z39" s="171"/>
      <c r="AA39" s="172"/>
      <c r="AB39" s="112"/>
      <c r="AC39" s="170"/>
      <c r="AD39" s="167"/>
      <c r="AE39" s="171"/>
      <c r="AF39" s="172"/>
      <c r="AG39" s="112"/>
      <c r="AH39" s="128"/>
      <c r="AI39" s="167"/>
      <c r="AJ39" s="171"/>
      <c r="AK39" s="172"/>
      <c r="AL39" s="112"/>
      <c r="AM39" s="170"/>
      <c r="AN39" s="167"/>
      <c r="AO39" s="171"/>
      <c r="AP39" s="172"/>
      <c r="AQ39" s="300" t="str">
        <f>A11</f>
        <v>2.</v>
      </c>
      <c r="AR39" s="305" t="str">
        <f>B11</f>
        <v>NMXAN2HBNE</v>
      </c>
      <c r="AS39" s="265"/>
      <c r="AT39" s="306"/>
    </row>
    <row r="40" spans="1:46" x14ac:dyDescent="0.2">
      <c r="A40" s="159" t="s">
        <v>34</v>
      </c>
      <c r="B40" s="142" t="s">
        <v>236</v>
      </c>
      <c r="C40" s="155" t="s">
        <v>200</v>
      </c>
      <c r="D40" s="101" t="s">
        <v>138</v>
      </c>
      <c r="E40" s="101"/>
      <c r="F40" s="112">
        <f t="shared" si="4"/>
        <v>4</v>
      </c>
      <c r="G40" s="172">
        <f t="shared" si="5"/>
        <v>4</v>
      </c>
      <c r="H40" s="112"/>
      <c r="I40" s="170"/>
      <c r="J40" s="167"/>
      <c r="K40" s="171"/>
      <c r="L40" s="172"/>
      <c r="M40" s="112">
        <v>2</v>
      </c>
      <c r="N40" s="170">
        <v>0</v>
      </c>
      <c r="O40" s="167">
        <v>2</v>
      </c>
      <c r="P40" s="171" t="s">
        <v>53</v>
      </c>
      <c r="Q40" s="172">
        <v>4</v>
      </c>
      <c r="R40" s="167"/>
      <c r="S40" s="170"/>
      <c r="T40" s="167"/>
      <c r="U40" s="171"/>
      <c r="V40" s="172"/>
      <c r="W40" s="112"/>
      <c r="X40" s="170"/>
      <c r="Y40" s="167"/>
      <c r="Z40" s="171"/>
      <c r="AA40" s="172"/>
      <c r="AB40" s="112"/>
      <c r="AC40" s="170"/>
      <c r="AD40" s="167"/>
      <c r="AE40" s="171"/>
      <c r="AF40" s="172"/>
      <c r="AG40" s="112"/>
      <c r="AH40" s="128"/>
      <c r="AI40" s="167"/>
      <c r="AJ40" s="171"/>
      <c r="AK40" s="172"/>
      <c r="AL40" s="112"/>
      <c r="AM40" s="170"/>
      <c r="AN40" s="167"/>
      <c r="AO40" s="171"/>
      <c r="AP40" s="172"/>
      <c r="AQ40" s="300"/>
      <c r="AR40" s="305"/>
      <c r="AS40" s="265"/>
      <c r="AT40" s="222"/>
    </row>
    <row r="41" spans="1:46" x14ac:dyDescent="0.2">
      <c r="A41" s="162" t="s">
        <v>35</v>
      </c>
      <c r="B41" s="142" t="s">
        <v>234</v>
      </c>
      <c r="C41" s="155" t="s">
        <v>73</v>
      </c>
      <c r="D41" s="101" t="s">
        <v>126</v>
      </c>
      <c r="E41" s="101"/>
      <c r="F41" s="112">
        <f t="shared" si="4"/>
        <v>4</v>
      </c>
      <c r="G41" s="172">
        <f t="shared" si="5"/>
        <v>5</v>
      </c>
      <c r="H41" s="112"/>
      <c r="I41" s="170"/>
      <c r="J41" s="167"/>
      <c r="K41" s="171"/>
      <c r="L41" s="172"/>
      <c r="M41" s="112"/>
      <c r="N41" s="170"/>
      <c r="O41" s="167"/>
      <c r="P41" s="171"/>
      <c r="Q41" s="172"/>
      <c r="R41" s="167">
        <v>2</v>
      </c>
      <c r="S41" s="170">
        <v>0</v>
      </c>
      <c r="T41" s="167">
        <v>2</v>
      </c>
      <c r="U41" s="171" t="s">
        <v>53</v>
      </c>
      <c r="V41" s="172">
        <v>5</v>
      </c>
      <c r="W41" s="112"/>
      <c r="X41" s="170"/>
      <c r="Y41" s="167"/>
      <c r="Z41" s="171"/>
      <c r="AA41" s="172"/>
      <c r="AB41" s="112"/>
      <c r="AC41" s="170"/>
      <c r="AD41" s="167"/>
      <c r="AE41" s="171"/>
      <c r="AF41" s="172"/>
      <c r="AG41" s="112"/>
      <c r="AH41" s="128"/>
      <c r="AI41" s="167"/>
      <c r="AJ41" s="171"/>
      <c r="AK41" s="172"/>
      <c r="AL41" s="112"/>
      <c r="AM41" s="170"/>
      <c r="AN41" s="167"/>
      <c r="AO41" s="171"/>
      <c r="AP41" s="172"/>
      <c r="AQ41" s="307" t="s">
        <v>34</v>
      </c>
      <c r="AR41" s="308" t="str">
        <f>B40</f>
        <v>NIEEL0HBNE</v>
      </c>
      <c r="AS41" s="265" t="s">
        <v>6</v>
      </c>
      <c r="AT41" s="309" t="s">
        <v>222</v>
      </c>
    </row>
    <row r="42" spans="1:46" s="153" customFormat="1" x14ac:dyDescent="0.2">
      <c r="A42" s="159" t="s">
        <v>36</v>
      </c>
      <c r="B42" s="141" t="s">
        <v>237</v>
      </c>
      <c r="C42" s="155" t="s">
        <v>201</v>
      </c>
      <c r="D42" s="101" t="s">
        <v>139</v>
      </c>
      <c r="E42" s="101"/>
      <c r="F42" s="112">
        <f t="shared" si="4"/>
        <v>4</v>
      </c>
      <c r="G42" s="172">
        <f t="shared" si="5"/>
        <v>4</v>
      </c>
      <c r="H42" s="112"/>
      <c r="I42" s="170"/>
      <c r="J42" s="167"/>
      <c r="K42" s="171"/>
      <c r="L42" s="172"/>
      <c r="M42" s="112"/>
      <c r="N42" s="170"/>
      <c r="O42" s="167"/>
      <c r="P42" s="171"/>
      <c r="Q42" s="172"/>
      <c r="R42" s="167"/>
      <c r="S42" s="170"/>
      <c r="T42" s="167"/>
      <c r="U42" s="171"/>
      <c r="V42" s="172"/>
      <c r="W42" s="112"/>
      <c r="X42" s="170"/>
      <c r="Y42" s="167"/>
      <c r="Z42" s="171"/>
      <c r="AA42" s="172"/>
      <c r="AB42" s="112">
        <v>2</v>
      </c>
      <c r="AC42" s="170">
        <v>0</v>
      </c>
      <c r="AD42" s="167">
        <v>2</v>
      </c>
      <c r="AE42" s="171" t="s">
        <v>66</v>
      </c>
      <c r="AF42" s="172">
        <v>4</v>
      </c>
      <c r="AG42" s="112"/>
      <c r="AH42" s="128"/>
      <c r="AI42" s="167"/>
      <c r="AJ42" s="171"/>
      <c r="AK42" s="172"/>
      <c r="AL42" s="112"/>
      <c r="AM42" s="170"/>
      <c r="AN42" s="167"/>
      <c r="AO42" s="171"/>
      <c r="AP42" s="172"/>
      <c r="AQ42" s="307"/>
      <c r="AR42" s="308"/>
      <c r="AS42" s="265"/>
      <c r="AT42" s="309"/>
    </row>
    <row r="43" spans="1:46" x14ac:dyDescent="0.2">
      <c r="A43" s="162" t="s">
        <v>37</v>
      </c>
      <c r="B43" s="141" t="s">
        <v>238</v>
      </c>
      <c r="C43" s="155" t="s">
        <v>204</v>
      </c>
      <c r="D43" s="101" t="s">
        <v>139</v>
      </c>
      <c r="E43" s="101"/>
      <c r="F43" s="112">
        <f t="shared" si="4"/>
        <v>2</v>
      </c>
      <c r="G43" s="172">
        <f t="shared" si="5"/>
        <v>2</v>
      </c>
      <c r="H43" s="112"/>
      <c r="I43" s="170"/>
      <c r="J43" s="167"/>
      <c r="K43" s="171"/>
      <c r="L43" s="172"/>
      <c r="M43" s="112"/>
      <c r="N43" s="170"/>
      <c r="O43" s="167"/>
      <c r="P43" s="171"/>
      <c r="Q43" s="172"/>
      <c r="R43" s="167"/>
      <c r="S43" s="170"/>
      <c r="T43" s="167"/>
      <c r="U43" s="171"/>
      <c r="V43" s="172"/>
      <c r="W43" s="112"/>
      <c r="X43" s="170"/>
      <c r="Y43" s="167"/>
      <c r="Z43" s="171"/>
      <c r="AA43" s="172"/>
      <c r="AB43" s="112"/>
      <c r="AC43" s="170"/>
      <c r="AD43" s="167"/>
      <c r="AE43" s="171"/>
      <c r="AF43" s="172"/>
      <c r="AG43" s="112">
        <v>2</v>
      </c>
      <c r="AH43" s="128">
        <v>0</v>
      </c>
      <c r="AI43" s="167">
        <v>0</v>
      </c>
      <c r="AJ43" s="171" t="s">
        <v>66</v>
      </c>
      <c r="AK43" s="172">
        <v>2</v>
      </c>
      <c r="AL43" s="112"/>
      <c r="AM43" s="170"/>
      <c r="AN43" s="167"/>
      <c r="AO43" s="171"/>
      <c r="AP43" s="172"/>
      <c r="AQ43" s="310" t="str">
        <f>A42</f>
        <v>24.</v>
      </c>
      <c r="AR43" s="311" t="str">
        <f>B42</f>
        <v>NIESA1HBNE</v>
      </c>
      <c r="AS43" s="265"/>
      <c r="AT43" s="222"/>
    </row>
    <row r="44" spans="1:46" x14ac:dyDescent="0.2">
      <c r="A44" s="162" t="s">
        <v>38</v>
      </c>
      <c r="B44" s="141" t="s">
        <v>239</v>
      </c>
      <c r="C44" s="155" t="s">
        <v>205</v>
      </c>
      <c r="D44" s="101" t="s">
        <v>139</v>
      </c>
      <c r="E44" s="101"/>
      <c r="F44" s="112">
        <f t="shared" si="4"/>
        <v>2</v>
      </c>
      <c r="G44" s="172">
        <f t="shared" si="5"/>
        <v>2</v>
      </c>
      <c r="H44" s="112"/>
      <c r="I44" s="170"/>
      <c r="J44" s="167"/>
      <c r="K44" s="171"/>
      <c r="L44" s="172"/>
      <c r="M44" s="112"/>
      <c r="N44" s="170"/>
      <c r="O44" s="167"/>
      <c r="P44" s="171"/>
      <c r="Q44" s="172"/>
      <c r="R44" s="167"/>
      <c r="S44" s="170"/>
      <c r="T44" s="167"/>
      <c r="U44" s="171"/>
      <c r="V44" s="172"/>
      <c r="W44" s="167"/>
      <c r="X44" s="170"/>
      <c r="Y44" s="167"/>
      <c r="Z44" s="171"/>
      <c r="AA44" s="172"/>
      <c r="AB44" s="167"/>
      <c r="AC44" s="170"/>
      <c r="AD44" s="167"/>
      <c r="AE44" s="171"/>
      <c r="AF44" s="172"/>
      <c r="AG44" s="112"/>
      <c r="AH44" s="128"/>
      <c r="AI44" s="167"/>
      <c r="AJ44" s="171"/>
      <c r="AK44" s="172"/>
      <c r="AL44" s="112">
        <v>2</v>
      </c>
      <c r="AM44" s="170">
        <v>0</v>
      </c>
      <c r="AN44" s="167">
        <v>0</v>
      </c>
      <c r="AO44" s="171" t="s">
        <v>66</v>
      </c>
      <c r="AP44" s="172">
        <v>2</v>
      </c>
      <c r="AQ44" s="310" t="str">
        <f>A43</f>
        <v>25.</v>
      </c>
      <c r="AR44" s="311" t="str">
        <f>B43</f>
        <v>NIXKA1HBNE</v>
      </c>
      <c r="AS44" s="265"/>
      <c r="AT44" s="222"/>
    </row>
    <row r="45" spans="1:46" x14ac:dyDescent="0.2">
      <c r="A45" s="159" t="s">
        <v>39</v>
      </c>
      <c r="B45" s="141" t="s">
        <v>240</v>
      </c>
      <c r="C45" s="155" t="s">
        <v>202</v>
      </c>
      <c r="D45" s="101" t="s">
        <v>140</v>
      </c>
      <c r="E45" s="101"/>
      <c r="F45" s="112">
        <f t="shared" si="4"/>
        <v>5</v>
      </c>
      <c r="G45" s="172">
        <f t="shared" si="5"/>
        <v>5</v>
      </c>
      <c r="H45" s="112"/>
      <c r="I45" s="170"/>
      <c r="J45" s="167"/>
      <c r="K45" s="171"/>
      <c r="L45" s="172"/>
      <c r="M45" s="167"/>
      <c r="N45" s="170"/>
      <c r="O45" s="167"/>
      <c r="P45" s="171"/>
      <c r="Q45" s="172"/>
      <c r="R45" s="167">
        <v>2</v>
      </c>
      <c r="S45" s="170">
        <v>0</v>
      </c>
      <c r="T45" s="167">
        <v>3</v>
      </c>
      <c r="U45" s="171" t="s">
        <v>66</v>
      </c>
      <c r="V45" s="172">
        <v>5</v>
      </c>
      <c r="W45" s="167"/>
      <c r="X45" s="170"/>
      <c r="Y45" s="167"/>
      <c r="Z45" s="171"/>
      <c r="AA45" s="172"/>
      <c r="AB45" s="167"/>
      <c r="AC45" s="170"/>
      <c r="AD45" s="167"/>
      <c r="AE45" s="171"/>
      <c r="AF45" s="172"/>
      <c r="AG45" s="112"/>
      <c r="AH45" s="128"/>
      <c r="AI45" s="167"/>
      <c r="AJ45" s="171"/>
      <c r="AK45" s="172"/>
      <c r="AL45" s="112"/>
      <c r="AM45" s="170"/>
      <c r="AN45" s="167"/>
      <c r="AO45" s="171"/>
      <c r="AP45" s="172"/>
      <c r="AQ45" s="310" t="str">
        <f>A46</f>
        <v>28.</v>
      </c>
      <c r="AR45" s="311" t="str">
        <f>B46</f>
        <v>NIXSH0HBNE</v>
      </c>
      <c r="AS45" s="265"/>
      <c r="AT45" s="222"/>
    </row>
    <row r="46" spans="1:46" x14ac:dyDescent="0.2">
      <c r="A46" s="162" t="s">
        <v>40</v>
      </c>
      <c r="B46" s="141" t="s">
        <v>241</v>
      </c>
      <c r="C46" s="155" t="s">
        <v>74</v>
      </c>
      <c r="D46" s="101" t="s">
        <v>140</v>
      </c>
      <c r="E46" s="101"/>
      <c r="F46" s="112">
        <f t="shared" si="4"/>
        <v>4</v>
      </c>
      <c r="G46" s="172">
        <f t="shared" si="5"/>
        <v>4</v>
      </c>
      <c r="H46" s="112"/>
      <c r="I46" s="170"/>
      <c r="J46" s="167"/>
      <c r="K46" s="171"/>
      <c r="L46" s="172"/>
      <c r="M46" s="167">
        <v>2</v>
      </c>
      <c r="N46" s="170">
        <v>0</v>
      </c>
      <c r="O46" s="167">
        <v>2</v>
      </c>
      <c r="P46" s="171" t="s">
        <v>66</v>
      </c>
      <c r="Q46" s="172">
        <v>4</v>
      </c>
      <c r="R46" s="112"/>
      <c r="S46" s="170"/>
      <c r="T46" s="167"/>
      <c r="U46" s="171"/>
      <c r="V46" s="172"/>
      <c r="W46" s="112"/>
      <c r="X46" s="170"/>
      <c r="Y46" s="167"/>
      <c r="Z46" s="171"/>
      <c r="AA46" s="172"/>
      <c r="AB46" s="112"/>
      <c r="AC46" s="170"/>
      <c r="AD46" s="167"/>
      <c r="AE46" s="171"/>
      <c r="AF46" s="172"/>
      <c r="AG46" s="112"/>
      <c r="AH46" s="128"/>
      <c r="AI46" s="167"/>
      <c r="AJ46" s="171"/>
      <c r="AK46" s="172"/>
      <c r="AL46" s="112"/>
      <c r="AM46" s="170"/>
      <c r="AN46" s="167"/>
      <c r="AO46" s="171"/>
      <c r="AP46" s="172"/>
      <c r="AQ46" s="310" t="str">
        <f>A15</f>
        <v>6.</v>
      </c>
      <c r="AR46" s="311" t="str">
        <f>B15</f>
        <v>NIXBI1HBNE</v>
      </c>
      <c r="AS46" s="265"/>
      <c r="AT46" s="222"/>
    </row>
    <row r="47" spans="1:46" x14ac:dyDescent="0.2">
      <c r="A47" s="159" t="s">
        <v>41</v>
      </c>
      <c r="B47" s="141" t="s">
        <v>242</v>
      </c>
      <c r="C47" s="155" t="s">
        <v>75</v>
      </c>
      <c r="D47" s="101" t="s">
        <v>126</v>
      </c>
      <c r="E47" s="101"/>
      <c r="F47" s="112">
        <f t="shared" si="4"/>
        <v>3</v>
      </c>
      <c r="G47" s="172">
        <f t="shared" si="5"/>
        <v>3</v>
      </c>
      <c r="H47" s="112"/>
      <c r="I47" s="170"/>
      <c r="J47" s="167"/>
      <c r="K47" s="171"/>
      <c r="L47" s="172"/>
      <c r="M47" s="112"/>
      <c r="N47" s="170"/>
      <c r="O47" s="167"/>
      <c r="P47" s="171"/>
      <c r="Q47" s="172"/>
      <c r="R47" s="167"/>
      <c r="S47" s="170"/>
      <c r="T47" s="167"/>
      <c r="U47" s="171"/>
      <c r="V47" s="172"/>
      <c r="W47" s="112">
        <v>1</v>
      </c>
      <c r="X47" s="170">
        <v>0</v>
      </c>
      <c r="Y47" s="167">
        <v>2</v>
      </c>
      <c r="Z47" s="171" t="s">
        <v>53</v>
      </c>
      <c r="AA47" s="172">
        <v>3</v>
      </c>
      <c r="AB47" s="112"/>
      <c r="AC47" s="170"/>
      <c r="AD47" s="167"/>
      <c r="AE47" s="171"/>
      <c r="AF47" s="172"/>
      <c r="AG47" s="112"/>
      <c r="AH47" s="128"/>
      <c r="AI47" s="167"/>
      <c r="AJ47" s="171"/>
      <c r="AK47" s="172"/>
      <c r="AL47" s="112"/>
      <c r="AM47" s="170"/>
      <c r="AN47" s="167"/>
      <c r="AO47" s="171"/>
      <c r="AP47" s="172"/>
      <c r="AQ47" s="307"/>
      <c r="AR47" s="312"/>
      <c r="AS47" s="265"/>
      <c r="AT47" s="222"/>
    </row>
    <row r="48" spans="1:46" x14ac:dyDescent="0.2">
      <c r="A48" s="162" t="s">
        <v>42</v>
      </c>
      <c r="B48" s="141" t="s">
        <v>243</v>
      </c>
      <c r="C48" s="155" t="s">
        <v>120</v>
      </c>
      <c r="D48" s="101" t="s">
        <v>141</v>
      </c>
      <c r="E48" s="101"/>
      <c r="F48" s="112">
        <f t="shared" si="4"/>
        <v>4</v>
      </c>
      <c r="G48" s="172">
        <f t="shared" si="5"/>
        <v>4</v>
      </c>
      <c r="H48" s="112"/>
      <c r="I48" s="170"/>
      <c r="J48" s="167"/>
      <c r="K48" s="171"/>
      <c r="L48" s="172"/>
      <c r="M48" s="112"/>
      <c r="N48" s="170"/>
      <c r="O48" s="167"/>
      <c r="P48" s="171"/>
      <c r="Q48" s="172"/>
      <c r="R48" s="167"/>
      <c r="S48" s="170"/>
      <c r="T48" s="167"/>
      <c r="U48" s="171"/>
      <c r="V48" s="172"/>
      <c r="W48" s="112"/>
      <c r="X48" s="170"/>
      <c r="Y48" s="167"/>
      <c r="Z48" s="171"/>
      <c r="AA48" s="172"/>
      <c r="AB48" s="112">
        <v>2</v>
      </c>
      <c r="AC48" s="170">
        <v>0</v>
      </c>
      <c r="AD48" s="167">
        <v>2</v>
      </c>
      <c r="AE48" s="171" t="s">
        <v>66</v>
      </c>
      <c r="AF48" s="172">
        <v>4</v>
      </c>
      <c r="AG48" s="112"/>
      <c r="AH48" s="128"/>
      <c r="AI48" s="167"/>
      <c r="AJ48" s="171"/>
      <c r="AK48" s="172"/>
      <c r="AL48" s="112"/>
      <c r="AM48" s="170"/>
      <c r="AN48" s="167"/>
      <c r="AO48" s="171"/>
      <c r="AP48" s="172"/>
      <c r="AQ48" s="313" t="str">
        <f>A37</f>
        <v>19.</v>
      </c>
      <c r="AR48" s="308" t="str">
        <f>B37</f>
        <v>NIXAB0HBNE</v>
      </c>
      <c r="AS48" s="506" t="s">
        <v>384</v>
      </c>
      <c r="AT48" s="306"/>
    </row>
    <row r="49" spans="1:46" x14ac:dyDescent="0.2">
      <c r="A49" s="159" t="s">
        <v>43</v>
      </c>
      <c r="B49" s="163" t="s">
        <v>244</v>
      </c>
      <c r="C49" s="155" t="s">
        <v>203</v>
      </c>
      <c r="D49" s="101" t="s">
        <v>142</v>
      </c>
      <c r="E49" s="101"/>
      <c r="F49" s="112">
        <f t="shared" si="4"/>
        <v>4</v>
      </c>
      <c r="G49" s="172">
        <f t="shared" si="5"/>
        <v>4</v>
      </c>
      <c r="H49" s="112"/>
      <c r="I49" s="170"/>
      <c r="J49" s="167"/>
      <c r="K49" s="171"/>
      <c r="L49" s="172"/>
      <c r="M49" s="112"/>
      <c r="N49" s="170"/>
      <c r="O49" s="167"/>
      <c r="P49" s="171"/>
      <c r="Q49" s="172"/>
      <c r="R49" s="167"/>
      <c r="S49" s="170"/>
      <c r="T49" s="167"/>
      <c r="U49" s="171"/>
      <c r="V49" s="172"/>
      <c r="W49" s="112">
        <v>2</v>
      </c>
      <c r="X49" s="170">
        <v>0</v>
      </c>
      <c r="Y49" s="167">
        <v>2</v>
      </c>
      <c r="Z49" s="171" t="s">
        <v>66</v>
      </c>
      <c r="AA49" s="172">
        <v>4</v>
      </c>
      <c r="AB49" s="112"/>
      <c r="AC49" s="170"/>
      <c r="AD49" s="167"/>
      <c r="AE49" s="171"/>
      <c r="AF49" s="172"/>
      <c r="AG49" s="112"/>
      <c r="AH49" s="128"/>
      <c r="AI49" s="167"/>
      <c r="AJ49" s="171"/>
      <c r="AK49" s="172"/>
      <c r="AL49" s="112"/>
      <c r="AM49" s="170"/>
      <c r="AN49" s="167"/>
      <c r="AO49" s="171"/>
      <c r="AP49" s="172"/>
      <c r="AQ49" s="310" t="str">
        <f>A45</f>
        <v>27.</v>
      </c>
      <c r="AR49" s="311" t="str">
        <f>B45</f>
        <v>NIEOR1HBNE</v>
      </c>
      <c r="AS49" s="265"/>
      <c r="AT49" s="303"/>
    </row>
    <row r="50" spans="1:46" x14ac:dyDescent="0.2">
      <c r="A50" s="162" t="s">
        <v>44</v>
      </c>
      <c r="B50" s="141" t="s">
        <v>245</v>
      </c>
      <c r="C50" s="155" t="s">
        <v>76</v>
      </c>
      <c r="D50" s="101" t="s">
        <v>137</v>
      </c>
      <c r="E50" s="101"/>
      <c r="F50" s="112">
        <f t="shared" si="4"/>
        <v>0</v>
      </c>
      <c r="G50" s="172">
        <f t="shared" si="5"/>
        <v>0</v>
      </c>
      <c r="H50" s="112"/>
      <c r="I50" s="170"/>
      <c r="J50" s="167"/>
      <c r="K50" s="171"/>
      <c r="L50" s="172"/>
      <c r="M50" s="112"/>
      <c r="N50" s="170"/>
      <c r="O50" s="167"/>
      <c r="P50" s="171"/>
      <c r="Q50" s="172"/>
      <c r="R50" s="167">
        <v>0</v>
      </c>
      <c r="S50" s="170">
        <v>0</v>
      </c>
      <c r="T50" s="167">
        <v>0</v>
      </c>
      <c r="U50" s="171" t="s">
        <v>77</v>
      </c>
      <c r="V50" s="172">
        <v>0</v>
      </c>
      <c r="W50" s="112"/>
      <c r="X50" s="170"/>
      <c r="Y50" s="167"/>
      <c r="Z50" s="171"/>
      <c r="AA50" s="172"/>
      <c r="AB50" s="112"/>
      <c r="AC50" s="170"/>
      <c r="AD50" s="167"/>
      <c r="AE50" s="171"/>
      <c r="AF50" s="172"/>
      <c r="AG50" s="112"/>
      <c r="AH50" s="128"/>
      <c r="AI50" s="167"/>
      <c r="AJ50" s="171"/>
      <c r="AK50" s="172"/>
      <c r="AL50" s="112"/>
      <c r="AM50" s="170"/>
      <c r="AN50" s="167"/>
      <c r="AO50" s="171"/>
      <c r="AP50" s="172"/>
      <c r="AQ50" s="313" t="str">
        <f>A35</f>
        <v>17.</v>
      </c>
      <c r="AR50" s="308" t="str">
        <f>B35</f>
        <v>NSXHF1HBNE</v>
      </c>
      <c r="AS50" s="336" t="str">
        <f>A41</f>
        <v>23.</v>
      </c>
      <c r="AT50" s="314" t="str">
        <f>B41</f>
        <v>NIXDR0HBNE</v>
      </c>
    </row>
    <row r="51" spans="1:46" s="138" customFormat="1" ht="14.25" x14ac:dyDescent="0.2">
      <c r="A51" s="159"/>
      <c r="B51" s="134"/>
      <c r="C51" s="177" t="s">
        <v>287</v>
      </c>
      <c r="D51" s="178"/>
      <c r="E51" s="178"/>
      <c r="F51" s="135">
        <f t="shared" si="4"/>
        <v>22</v>
      </c>
      <c r="G51" s="172">
        <f t="shared" si="5"/>
        <v>30</v>
      </c>
      <c r="H51" s="135"/>
      <c r="I51" s="136"/>
      <c r="J51" s="164"/>
      <c r="K51" s="137"/>
      <c r="L51" s="172"/>
      <c r="M51" s="135"/>
      <c r="N51" s="136"/>
      <c r="O51" s="164"/>
      <c r="P51" s="137"/>
      <c r="Q51" s="172"/>
      <c r="R51" s="164"/>
      <c r="S51" s="136"/>
      <c r="T51" s="164"/>
      <c r="U51" s="137"/>
      <c r="V51" s="172"/>
      <c r="W51" s="135">
        <v>4</v>
      </c>
      <c r="X51" s="136">
        <v>0</v>
      </c>
      <c r="Y51" s="164">
        <v>2</v>
      </c>
      <c r="Z51" s="137"/>
      <c r="AA51" s="172">
        <v>8</v>
      </c>
      <c r="AB51" s="135">
        <v>3</v>
      </c>
      <c r="AC51" s="136">
        <v>0</v>
      </c>
      <c r="AD51" s="164">
        <v>3</v>
      </c>
      <c r="AE51" s="137"/>
      <c r="AF51" s="172">
        <v>8</v>
      </c>
      <c r="AG51" s="135">
        <v>2</v>
      </c>
      <c r="AH51" s="179">
        <v>0</v>
      </c>
      <c r="AI51" s="164">
        <v>3</v>
      </c>
      <c r="AJ51" s="137"/>
      <c r="AK51" s="172">
        <v>7</v>
      </c>
      <c r="AL51" s="135">
        <v>2</v>
      </c>
      <c r="AM51" s="136">
        <v>0</v>
      </c>
      <c r="AN51" s="164">
        <v>3</v>
      </c>
      <c r="AO51" s="137"/>
      <c r="AP51" s="172">
        <v>7</v>
      </c>
      <c r="AQ51" s="131" t="str">
        <f t="shared" ref="AQ51" si="6">A50</f>
        <v>32.</v>
      </c>
      <c r="AR51" s="308" t="str">
        <f t="shared" ref="AR51" si="7">B50</f>
        <v>NIXSS1HBNE</v>
      </c>
      <c r="AS51" s="50"/>
      <c r="AT51" s="245"/>
    </row>
    <row r="52" spans="1:46" x14ac:dyDescent="0.2">
      <c r="A52" s="162" t="s">
        <v>45</v>
      </c>
      <c r="B52" s="69" t="s">
        <v>246</v>
      </c>
      <c r="C52" s="155" t="s">
        <v>310</v>
      </c>
      <c r="D52" s="101" t="s">
        <v>128</v>
      </c>
      <c r="E52" s="101"/>
      <c r="F52" s="112">
        <f t="shared" si="4"/>
        <v>1</v>
      </c>
      <c r="G52" s="172">
        <f t="shared" si="5"/>
        <v>2</v>
      </c>
      <c r="H52" s="129"/>
      <c r="I52" s="130"/>
      <c r="J52" s="131"/>
      <c r="K52" s="132"/>
      <c r="L52" s="133"/>
      <c r="M52" s="129"/>
      <c r="N52" s="130"/>
      <c r="O52" s="131"/>
      <c r="P52" s="132"/>
      <c r="Q52" s="133"/>
      <c r="R52" s="131"/>
      <c r="S52" s="130"/>
      <c r="T52" s="131"/>
      <c r="U52" s="132"/>
      <c r="V52" s="133"/>
      <c r="W52" s="129">
        <v>0</v>
      </c>
      <c r="X52" s="130">
        <v>0</v>
      </c>
      <c r="Y52" s="131">
        <v>1</v>
      </c>
      <c r="Z52" s="132" t="s">
        <v>53</v>
      </c>
      <c r="AA52" s="133">
        <v>2</v>
      </c>
      <c r="AB52" s="129"/>
      <c r="AC52" s="130"/>
      <c r="AD52" s="131"/>
      <c r="AE52" s="132"/>
      <c r="AF52" s="133"/>
      <c r="AG52" s="129"/>
      <c r="AH52" s="180"/>
      <c r="AI52" s="131"/>
      <c r="AJ52" s="132"/>
      <c r="AK52" s="133"/>
      <c r="AL52" s="129"/>
      <c r="AM52" s="130"/>
      <c r="AN52" s="131"/>
      <c r="AO52" s="132"/>
      <c r="AP52" s="133"/>
      <c r="AQ52" s="131" t="str">
        <f>A50</f>
        <v>32.</v>
      </c>
      <c r="AR52" s="308" t="str">
        <f>B50</f>
        <v>NIXSS1HBNE</v>
      </c>
      <c r="AS52" s="48"/>
      <c r="AT52" s="225"/>
    </row>
    <row r="53" spans="1:46" x14ac:dyDescent="0.2">
      <c r="A53" s="460" t="s">
        <v>46</v>
      </c>
      <c r="B53" s="69" t="s">
        <v>311</v>
      </c>
      <c r="C53" s="155" t="s">
        <v>314</v>
      </c>
      <c r="D53" s="101"/>
      <c r="E53" s="101"/>
      <c r="F53" s="112">
        <f t="shared" si="4"/>
        <v>1</v>
      </c>
      <c r="G53" s="172">
        <f t="shared" si="5"/>
        <v>2</v>
      </c>
      <c r="H53" s="129"/>
      <c r="I53" s="130"/>
      <c r="J53" s="131"/>
      <c r="K53" s="132"/>
      <c r="L53" s="133"/>
      <c r="M53" s="129"/>
      <c r="N53" s="130"/>
      <c r="O53" s="131"/>
      <c r="P53" s="132"/>
      <c r="Q53" s="133"/>
      <c r="R53" s="131"/>
      <c r="S53" s="130"/>
      <c r="T53" s="131"/>
      <c r="U53" s="132"/>
      <c r="V53" s="133"/>
      <c r="W53" s="129"/>
      <c r="X53" s="130"/>
      <c r="Y53" s="131"/>
      <c r="Z53" s="132"/>
      <c r="AA53" s="133"/>
      <c r="AB53" s="129">
        <v>0</v>
      </c>
      <c r="AC53" s="130">
        <v>0</v>
      </c>
      <c r="AD53" s="131">
        <v>1</v>
      </c>
      <c r="AE53" s="132" t="s">
        <v>53</v>
      </c>
      <c r="AF53" s="133">
        <v>2</v>
      </c>
      <c r="AG53" s="129"/>
      <c r="AH53" s="180"/>
      <c r="AI53" s="131"/>
      <c r="AJ53" s="132"/>
      <c r="AK53" s="133"/>
      <c r="AL53" s="129"/>
      <c r="AM53" s="130"/>
      <c r="AN53" s="131"/>
      <c r="AO53" s="132"/>
      <c r="AP53" s="133"/>
      <c r="AQ53" s="298" t="str">
        <f>A52</f>
        <v>33.</v>
      </c>
      <c r="AR53" s="308" t="str">
        <f>B52</f>
        <v>NNPPR1HBNE</v>
      </c>
      <c r="AS53" s="48"/>
      <c r="AT53" s="225"/>
    </row>
    <row r="54" spans="1:46" x14ac:dyDescent="0.2">
      <c r="A54" s="460" t="s">
        <v>47</v>
      </c>
      <c r="B54" s="69" t="s">
        <v>312</v>
      </c>
      <c r="C54" s="155" t="s">
        <v>315</v>
      </c>
      <c r="D54" s="101"/>
      <c r="E54" s="101"/>
      <c r="F54" s="112">
        <f t="shared" si="4"/>
        <v>1</v>
      </c>
      <c r="G54" s="172">
        <f t="shared" si="5"/>
        <v>2</v>
      </c>
      <c r="H54" s="129"/>
      <c r="I54" s="130"/>
      <c r="J54" s="131"/>
      <c r="K54" s="132"/>
      <c r="L54" s="133"/>
      <c r="M54" s="129"/>
      <c r="N54" s="130"/>
      <c r="O54" s="131"/>
      <c r="P54" s="132"/>
      <c r="Q54" s="133"/>
      <c r="R54" s="131"/>
      <c r="S54" s="130"/>
      <c r="T54" s="131"/>
      <c r="U54" s="132"/>
      <c r="V54" s="133"/>
      <c r="W54" s="129"/>
      <c r="X54" s="130"/>
      <c r="Y54" s="131"/>
      <c r="Z54" s="132"/>
      <c r="AA54" s="133"/>
      <c r="AB54" s="129"/>
      <c r="AC54" s="130"/>
      <c r="AD54" s="131"/>
      <c r="AE54" s="132"/>
      <c r="AF54" s="133"/>
      <c r="AG54" s="129">
        <v>0</v>
      </c>
      <c r="AH54" s="130">
        <v>0</v>
      </c>
      <c r="AI54" s="131">
        <v>1</v>
      </c>
      <c r="AJ54" s="132" t="s">
        <v>53</v>
      </c>
      <c r="AK54" s="133">
        <v>2</v>
      </c>
      <c r="AL54" s="129"/>
      <c r="AM54" s="130"/>
      <c r="AN54" s="131"/>
      <c r="AO54" s="132"/>
      <c r="AP54" s="133"/>
      <c r="AQ54" s="298" t="str">
        <f t="shared" ref="AQ54:AQ55" si="8">A53</f>
        <v>34.</v>
      </c>
      <c r="AR54" s="308" t="str">
        <f t="shared" ref="AR54:AR55" si="9">B53</f>
        <v>NNPPR2HBNE</v>
      </c>
      <c r="AS54" s="48"/>
      <c r="AT54" s="225"/>
    </row>
    <row r="55" spans="1:46" x14ac:dyDescent="0.2">
      <c r="A55" s="460" t="s">
        <v>48</v>
      </c>
      <c r="B55" s="69" t="s">
        <v>313</v>
      </c>
      <c r="C55" s="155" t="s">
        <v>316</v>
      </c>
      <c r="D55" s="101"/>
      <c r="E55" s="101"/>
      <c r="F55" s="112">
        <f t="shared" si="4"/>
        <v>1</v>
      </c>
      <c r="G55" s="172">
        <f t="shared" si="5"/>
        <v>2</v>
      </c>
      <c r="H55" s="129"/>
      <c r="I55" s="130"/>
      <c r="J55" s="131"/>
      <c r="K55" s="132"/>
      <c r="L55" s="133"/>
      <c r="M55" s="129"/>
      <c r="N55" s="130"/>
      <c r="O55" s="131"/>
      <c r="P55" s="132"/>
      <c r="Q55" s="133"/>
      <c r="R55" s="131"/>
      <c r="S55" s="130"/>
      <c r="T55" s="131"/>
      <c r="U55" s="132"/>
      <c r="V55" s="133"/>
      <c r="W55" s="129"/>
      <c r="X55" s="130"/>
      <c r="Y55" s="131"/>
      <c r="Z55" s="132"/>
      <c r="AA55" s="133"/>
      <c r="AB55" s="129"/>
      <c r="AC55" s="130"/>
      <c r="AD55" s="131"/>
      <c r="AE55" s="132"/>
      <c r="AF55" s="133"/>
      <c r="AG55" s="129"/>
      <c r="AH55" s="180"/>
      <c r="AI55" s="131"/>
      <c r="AJ55" s="132"/>
      <c r="AK55" s="133"/>
      <c r="AL55" s="129">
        <v>0</v>
      </c>
      <c r="AM55" s="130">
        <v>0</v>
      </c>
      <c r="AN55" s="131">
        <v>1</v>
      </c>
      <c r="AO55" s="132" t="s">
        <v>53</v>
      </c>
      <c r="AP55" s="133">
        <v>2</v>
      </c>
      <c r="AQ55" s="298" t="str">
        <f t="shared" si="8"/>
        <v>35.</v>
      </c>
      <c r="AR55" s="308" t="str">
        <f t="shared" si="9"/>
        <v>NNPPR3HBNE</v>
      </c>
      <c r="AS55" s="48"/>
      <c r="AT55" s="225"/>
    </row>
    <row r="56" spans="1:46" x14ac:dyDescent="0.2">
      <c r="A56" s="33" t="s">
        <v>49</v>
      </c>
      <c r="B56" s="69" t="s">
        <v>247</v>
      </c>
      <c r="C56" s="155" t="s">
        <v>78</v>
      </c>
      <c r="D56" s="101"/>
      <c r="E56" s="101"/>
      <c r="F56" s="112">
        <f t="shared" si="4"/>
        <v>0</v>
      </c>
      <c r="G56" s="172">
        <f t="shared" si="5"/>
        <v>6</v>
      </c>
      <c r="H56" s="129"/>
      <c r="I56" s="130"/>
      <c r="J56" s="131"/>
      <c r="K56" s="132"/>
      <c r="L56" s="133"/>
      <c r="M56" s="129"/>
      <c r="N56" s="130"/>
      <c r="O56" s="131"/>
      <c r="P56" s="132"/>
      <c r="Q56" s="133"/>
      <c r="R56" s="131"/>
      <c r="S56" s="130"/>
      <c r="T56" s="131"/>
      <c r="U56" s="132"/>
      <c r="V56" s="133"/>
      <c r="W56" s="129"/>
      <c r="X56" s="130"/>
      <c r="Y56" s="131"/>
      <c r="Z56" s="132"/>
      <c r="AA56" s="133"/>
      <c r="AB56" s="129"/>
      <c r="AC56" s="130"/>
      <c r="AD56" s="131"/>
      <c r="AE56" s="132"/>
      <c r="AF56" s="133"/>
      <c r="AG56" s="129"/>
      <c r="AH56" s="180"/>
      <c r="AI56" s="131"/>
      <c r="AJ56" s="132" t="s">
        <v>53</v>
      </c>
      <c r="AK56" s="133">
        <v>6</v>
      </c>
      <c r="AL56" s="129"/>
      <c r="AM56" s="130"/>
      <c r="AN56" s="131"/>
      <c r="AO56" s="132"/>
      <c r="AP56" s="133"/>
      <c r="AQ56" s="298" t="str">
        <f>A52</f>
        <v>33.</v>
      </c>
      <c r="AR56" s="497" t="str">
        <f>B52</f>
        <v>NNPPR1HBNE</v>
      </c>
      <c r="AS56" s="48"/>
      <c r="AT56" s="225"/>
    </row>
    <row r="57" spans="1:46" ht="13.5" thickBot="1" x14ac:dyDescent="0.25">
      <c r="A57" s="191" t="s">
        <v>210</v>
      </c>
      <c r="B57" s="184" t="s">
        <v>248</v>
      </c>
      <c r="C57" s="183" t="s">
        <v>79</v>
      </c>
      <c r="D57" s="182"/>
      <c r="E57" s="182"/>
      <c r="F57" s="217">
        <f t="shared" si="4"/>
        <v>0</v>
      </c>
      <c r="G57" s="319">
        <f t="shared" si="5"/>
        <v>9</v>
      </c>
      <c r="H57" s="217"/>
      <c r="I57" s="376"/>
      <c r="J57" s="377"/>
      <c r="K57" s="378"/>
      <c r="L57" s="319"/>
      <c r="M57" s="217"/>
      <c r="N57" s="376"/>
      <c r="O57" s="377"/>
      <c r="P57" s="378"/>
      <c r="Q57" s="319"/>
      <c r="R57" s="377"/>
      <c r="S57" s="376"/>
      <c r="T57" s="377"/>
      <c r="U57" s="378"/>
      <c r="V57" s="319"/>
      <c r="W57" s="217"/>
      <c r="X57" s="376"/>
      <c r="Y57" s="377"/>
      <c r="Z57" s="378"/>
      <c r="AA57" s="319"/>
      <c r="AB57" s="217"/>
      <c r="AC57" s="376"/>
      <c r="AD57" s="377"/>
      <c r="AE57" s="378"/>
      <c r="AF57" s="319"/>
      <c r="AG57" s="217"/>
      <c r="AH57" s="379"/>
      <c r="AI57" s="377"/>
      <c r="AJ57" s="378"/>
      <c r="AK57" s="319"/>
      <c r="AL57" s="217"/>
      <c r="AM57" s="376"/>
      <c r="AN57" s="377"/>
      <c r="AO57" s="378" t="s">
        <v>53</v>
      </c>
      <c r="AP57" s="319">
        <v>9</v>
      </c>
      <c r="AQ57" s="24" t="str">
        <f t="shared" ref="AQ57" si="10">A56</f>
        <v>37.</v>
      </c>
      <c r="AR57" s="461" t="str">
        <f t="shared" ref="AR57" si="11">B56</f>
        <v>NNDSD1HBNE</v>
      </c>
      <c r="AS57" s="181"/>
      <c r="AT57" s="226"/>
    </row>
    <row r="58" spans="1:46" x14ac:dyDescent="0.2">
      <c r="A58" s="146" t="s">
        <v>199</v>
      </c>
      <c r="B58" s="23"/>
      <c r="C58" s="23"/>
      <c r="D58" s="23"/>
      <c r="E58" s="23"/>
      <c r="F58" s="449"/>
      <c r="G58" s="449"/>
      <c r="H58" s="41"/>
      <c r="I58" s="41"/>
      <c r="J58" s="41"/>
      <c r="K58" s="41"/>
      <c r="L58" s="154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154"/>
      <c r="AB58" s="41"/>
      <c r="AC58" s="41"/>
      <c r="AD58" s="41"/>
      <c r="AE58" s="41"/>
      <c r="AF58" s="154"/>
      <c r="AG58" s="41"/>
      <c r="AH58" s="41"/>
      <c r="AI58" s="41"/>
      <c r="AJ58" s="41"/>
      <c r="AK58" s="154"/>
      <c r="AL58" s="41"/>
      <c r="AM58" s="41"/>
      <c r="AN58" s="41"/>
      <c r="AO58" s="41"/>
      <c r="AP58" s="41"/>
      <c r="AQ58" s="41"/>
    </row>
    <row r="59" spans="1:46" ht="15.75" x14ac:dyDescent="0.2">
      <c r="A59" s="36"/>
      <c r="B59" s="621"/>
      <c r="C59" s="621"/>
      <c r="D59" s="621"/>
      <c r="E59" s="621"/>
      <c r="F59" s="621"/>
      <c r="G59" s="621"/>
      <c r="H59" s="621"/>
      <c r="I59" s="621"/>
      <c r="J59" s="621"/>
      <c r="K59" s="621"/>
      <c r="L59" s="621"/>
      <c r="M59" s="621"/>
      <c r="N59" s="621"/>
      <c r="O59" s="621"/>
      <c r="P59" s="621"/>
      <c r="Q59" s="621"/>
      <c r="R59" s="621"/>
      <c r="S59" s="621"/>
      <c r="T59" s="621"/>
      <c r="U59" s="621"/>
      <c r="V59" s="621"/>
      <c r="W59" s="621"/>
      <c r="X59" s="621"/>
      <c r="Y59" s="621"/>
      <c r="Z59" s="621"/>
      <c r="AA59" s="621"/>
      <c r="AB59" s="621"/>
      <c r="AC59" s="621"/>
      <c r="AD59" s="621"/>
      <c r="AE59" s="621"/>
      <c r="AF59" s="621"/>
      <c r="AG59" s="621"/>
      <c r="AH59" s="621"/>
      <c r="AI59" s="621"/>
      <c r="AJ59" s="621"/>
      <c r="AK59" s="621"/>
      <c r="AL59" s="621"/>
      <c r="AM59" s="621"/>
      <c r="AN59" s="476"/>
      <c r="AO59" s="47"/>
      <c r="AP59" s="47"/>
      <c r="AQ59" s="153"/>
      <c r="AR59" s="47"/>
      <c r="AS59" s="153"/>
      <c r="AT59" s="615"/>
    </row>
    <row r="60" spans="1:46" ht="13.5" thickBot="1" x14ac:dyDescent="0.25">
      <c r="A60" s="622" t="s">
        <v>18</v>
      </c>
      <c r="B60" s="622"/>
      <c r="C60" s="622"/>
      <c r="D60" s="622"/>
      <c r="E60" s="622"/>
      <c r="F60" s="622"/>
      <c r="G60" s="622"/>
      <c r="H60" s="622"/>
      <c r="I60" s="622"/>
      <c r="J60" s="622"/>
      <c r="K60" s="622"/>
      <c r="L60" s="622"/>
      <c r="M60" s="622"/>
      <c r="N60" s="622"/>
      <c r="O60" s="622"/>
      <c r="P60" s="622"/>
      <c r="Q60" s="622"/>
      <c r="R60" s="622"/>
      <c r="S60" s="622"/>
      <c r="T60" s="622"/>
      <c r="U60" s="622"/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622"/>
      <c r="AK60" s="622"/>
      <c r="AL60" s="622"/>
      <c r="AM60" s="622"/>
      <c r="AN60" s="622"/>
      <c r="AO60" s="622"/>
      <c r="AP60" s="622"/>
      <c r="AQ60" s="615"/>
      <c r="AR60" s="615"/>
      <c r="AS60" s="615"/>
      <c r="AT60" s="615"/>
    </row>
    <row r="61" spans="1:46" x14ac:dyDescent="0.2">
      <c r="A61" s="478"/>
      <c r="B61" s="595" t="s">
        <v>16</v>
      </c>
      <c r="C61" s="601" t="s">
        <v>2</v>
      </c>
      <c r="D61" s="3"/>
      <c r="E61" s="3"/>
      <c r="F61" s="1"/>
      <c r="G61" s="2"/>
      <c r="H61" s="597" t="s">
        <v>1</v>
      </c>
      <c r="I61" s="598"/>
      <c r="J61" s="598"/>
      <c r="K61" s="598"/>
      <c r="L61" s="598"/>
      <c r="M61" s="598"/>
      <c r="N61" s="598"/>
      <c r="O61" s="598"/>
      <c r="P61" s="598"/>
      <c r="Q61" s="598"/>
      <c r="R61" s="598"/>
      <c r="S61" s="598"/>
      <c r="T61" s="598"/>
      <c r="U61" s="598"/>
      <c r="V61" s="598"/>
      <c r="W61" s="598"/>
      <c r="X61" s="598"/>
      <c r="Y61" s="598"/>
      <c r="Z61" s="598"/>
      <c r="AA61" s="598"/>
      <c r="AB61" s="598"/>
      <c r="AC61" s="598"/>
      <c r="AD61" s="598"/>
      <c r="AE61" s="598"/>
      <c r="AF61" s="598"/>
      <c r="AG61" s="598"/>
      <c r="AH61" s="598"/>
      <c r="AI61" s="598"/>
      <c r="AJ61" s="598"/>
      <c r="AK61" s="598"/>
      <c r="AL61" s="598"/>
      <c r="AM61" s="598"/>
      <c r="AN61" s="598"/>
      <c r="AO61" s="598"/>
      <c r="AP61" s="625"/>
      <c r="AQ61" s="611"/>
      <c r="AR61" s="613" t="s">
        <v>23</v>
      </c>
      <c r="AS61" s="603"/>
      <c r="AT61" s="605" t="s">
        <v>23</v>
      </c>
    </row>
    <row r="62" spans="1:46" ht="13.5" thickBot="1" x14ac:dyDescent="0.25">
      <c r="A62" s="30"/>
      <c r="B62" s="623"/>
      <c r="C62" s="624"/>
      <c r="D62" s="103"/>
      <c r="E62" s="103"/>
      <c r="F62" s="4"/>
      <c r="G62" s="4"/>
      <c r="H62" s="5"/>
      <c r="I62" s="6"/>
      <c r="J62" s="6" t="s">
        <v>4</v>
      </c>
      <c r="K62" s="6"/>
      <c r="L62" s="365"/>
      <c r="M62" s="6"/>
      <c r="N62" s="6"/>
      <c r="O62" s="6" t="s">
        <v>5</v>
      </c>
      <c r="P62" s="6"/>
      <c r="Q62" s="365"/>
      <c r="R62" s="6"/>
      <c r="S62" s="6"/>
      <c r="T62" s="6" t="s">
        <v>6</v>
      </c>
      <c r="U62" s="6"/>
      <c r="V62" s="365"/>
      <c r="W62" s="6"/>
      <c r="X62" s="6"/>
      <c r="Y62" s="6" t="s">
        <v>7</v>
      </c>
      <c r="Z62" s="6"/>
      <c r="AA62" s="365"/>
      <c r="AB62" s="6"/>
      <c r="AC62" s="6"/>
      <c r="AD62" s="6" t="s">
        <v>8</v>
      </c>
      <c r="AE62" s="6"/>
      <c r="AF62" s="365"/>
      <c r="AG62" s="5"/>
      <c r="AH62" s="6"/>
      <c r="AI62" s="6" t="s">
        <v>9</v>
      </c>
      <c r="AJ62" s="6"/>
      <c r="AK62" s="366"/>
      <c r="AL62" s="5"/>
      <c r="AM62" s="6"/>
      <c r="AN62" s="6" t="s">
        <v>15</v>
      </c>
      <c r="AO62" s="6"/>
      <c r="AP62" s="365"/>
      <c r="AQ62" s="612"/>
      <c r="AR62" s="614"/>
      <c r="AS62" s="604"/>
      <c r="AT62" s="606"/>
    </row>
    <row r="63" spans="1:46" x14ac:dyDescent="0.2">
      <c r="A63" s="337"/>
      <c r="B63" s="7"/>
      <c r="C63" s="8"/>
      <c r="D63" s="68"/>
      <c r="E63" s="68"/>
      <c r="F63" s="9"/>
      <c r="G63" s="474"/>
      <c r="H63" s="11" t="s">
        <v>10</v>
      </c>
      <c r="I63" s="12" t="s">
        <v>12</v>
      </c>
      <c r="J63" s="12" t="s">
        <v>11</v>
      </c>
      <c r="K63" s="12" t="s">
        <v>13</v>
      </c>
      <c r="L63" s="367" t="s">
        <v>14</v>
      </c>
      <c r="M63" s="11" t="s">
        <v>10</v>
      </c>
      <c r="N63" s="12" t="s">
        <v>12</v>
      </c>
      <c r="O63" s="12" t="s">
        <v>11</v>
      </c>
      <c r="P63" s="12" t="s">
        <v>13</v>
      </c>
      <c r="Q63" s="367" t="s">
        <v>14</v>
      </c>
      <c r="R63" s="11" t="s">
        <v>10</v>
      </c>
      <c r="S63" s="12" t="s">
        <v>12</v>
      </c>
      <c r="T63" s="12" t="s">
        <v>11</v>
      </c>
      <c r="U63" s="12" t="s">
        <v>13</v>
      </c>
      <c r="V63" s="367" t="s">
        <v>14</v>
      </c>
      <c r="W63" s="11" t="s">
        <v>10</v>
      </c>
      <c r="X63" s="12" t="s">
        <v>12</v>
      </c>
      <c r="Y63" s="12" t="s">
        <v>11</v>
      </c>
      <c r="Z63" s="12" t="s">
        <v>13</v>
      </c>
      <c r="AA63" s="367" t="s">
        <v>14</v>
      </c>
      <c r="AB63" s="11" t="s">
        <v>10</v>
      </c>
      <c r="AC63" s="12" t="s">
        <v>12</v>
      </c>
      <c r="AD63" s="12" t="s">
        <v>11</v>
      </c>
      <c r="AE63" s="12" t="s">
        <v>13</v>
      </c>
      <c r="AF63" s="367" t="s">
        <v>14</v>
      </c>
      <c r="AG63" s="11" t="s">
        <v>10</v>
      </c>
      <c r="AH63" s="12" t="s">
        <v>12</v>
      </c>
      <c r="AI63" s="12" t="s">
        <v>11</v>
      </c>
      <c r="AJ63" s="12" t="s">
        <v>13</v>
      </c>
      <c r="AK63" s="367" t="s">
        <v>14</v>
      </c>
      <c r="AL63" s="13" t="s">
        <v>10</v>
      </c>
      <c r="AM63" s="474" t="s">
        <v>12</v>
      </c>
      <c r="AN63" s="474" t="s">
        <v>11</v>
      </c>
      <c r="AO63" s="474" t="s">
        <v>13</v>
      </c>
      <c r="AP63" s="368" t="s">
        <v>14</v>
      </c>
      <c r="AQ63" s="31"/>
      <c r="AR63" s="473"/>
      <c r="AS63" s="474"/>
      <c r="AT63" s="474"/>
    </row>
    <row r="64" spans="1:46" s="62" customFormat="1" x14ac:dyDescent="0.2">
      <c r="A64" s="32"/>
      <c r="B64" s="629" t="s">
        <v>54</v>
      </c>
      <c r="C64" s="630"/>
      <c r="D64" s="633"/>
      <c r="E64" s="634"/>
      <c r="F64" s="52">
        <f>SUM(F65:F67)</f>
        <v>22</v>
      </c>
      <c r="G64" s="60">
        <f>SUM(G65:G67)</f>
        <v>28</v>
      </c>
      <c r="H64" s="32">
        <f>SUM(H65:H67)</f>
        <v>0</v>
      </c>
      <c r="I64" s="60">
        <f>SUM(I65:I67)</f>
        <v>0</v>
      </c>
      <c r="J64" s="60">
        <f>SUM(J65:J67)</f>
        <v>0</v>
      </c>
      <c r="K64" s="60"/>
      <c r="L64" s="369">
        <f>SUM(L65:L67)</f>
        <v>0</v>
      </c>
      <c r="M64" s="32">
        <f>SUM(M65:M67)</f>
        <v>0</v>
      </c>
      <c r="N64" s="60">
        <f>SUM(N65:N67)</f>
        <v>0</v>
      </c>
      <c r="O64" s="60">
        <f>SUM(O65:O67)</f>
        <v>0</v>
      </c>
      <c r="P64" s="60"/>
      <c r="Q64" s="369">
        <f>SUM(Q65:Q67)</f>
        <v>0</v>
      </c>
      <c r="R64" s="32">
        <f>SUM(R65:R67)</f>
        <v>0</v>
      </c>
      <c r="S64" s="60">
        <f>SUM(S65:S67)</f>
        <v>0</v>
      </c>
      <c r="T64" s="60">
        <f>SUM(T65:T67)</f>
        <v>0</v>
      </c>
      <c r="U64" s="60"/>
      <c r="V64" s="369">
        <f>SUM(V65:V67)</f>
        <v>0</v>
      </c>
      <c r="W64" s="32">
        <f>SUM(W65:W67)</f>
        <v>0</v>
      </c>
      <c r="X64" s="60">
        <f>SUM(X65:X67)</f>
        <v>0</v>
      </c>
      <c r="Y64" s="60">
        <f>SUM(Y65:Y67)</f>
        <v>0</v>
      </c>
      <c r="Z64" s="60"/>
      <c r="AA64" s="369">
        <f>SUM(AA65:AA67)</f>
        <v>0</v>
      </c>
      <c r="AB64" s="32">
        <f>SUM(AB65:AB67)</f>
        <v>6</v>
      </c>
      <c r="AC64" s="60">
        <f>SUM(AC65:AC67)</f>
        <v>0</v>
      </c>
      <c r="AD64" s="60">
        <f>SUM(AD65:AD67)</f>
        <v>0</v>
      </c>
      <c r="AE64" s="60"/>
      <c r="AF64" s="369">
        <f>SUM(AF65:AF67)</f>
        <v>6</v>
      </c>
      <c r="AG64" s="32">
        <f>SUM(AG65:AG67)</f>
        <v>8</v>
      </c>
      <c r="AH64" s="60">
        <f>SUM(AH65:AH67)</f>
        <v>0</v>
      </c>
      <c r="AI64" s="60">
        <f>SUM(AI65:AI67)</f>
        <v>0</v>
      </c>
      <c r="AJ64" s="60"/>
      <c r="AK64" s="369">
        <f>SUM(AK65:AK67)</f>
        <v>12</v>
      </c>
      <c r="AL64" s="32">
        <f>SUM(AL65:AL67)</f>
        <v>8</v>
      </c>
      <c r="AM64" s="60">
        <f>SUM(AM65:AM67)</f>
        <v>0</v>
      </c>
      <c r="AN64" s="60">
        <f>SUM(AN65:AN67)</f>
        <v>0</v>
      </c>
      <c r="AO64" s="60"/>
      <c r="AP64" s="380">
        <f>SUM(AP65:AP67)</f>
        <v>10</v>
      </c>
      <c r="AQ64" s="150"/>
      <c r="AR64" s="151"/>
      <c r="AS64" s="27"/>
      <c r="AT64" s="151"/>
    </row>
    <row r="65" spans="1:46" s="153" customFormat="1" ht="14.25" x14ac:dyDescent="0.2">
      <c r="A65" s="65" t="s">
        <v>211</v>
      </c>
      <c r="B65" s="17" t="s">
        <v>281</v>
      </c>
      <c r="C65" s="66"/>
      <c r="D65" s="102"/>
      <c r="E65" s="102"/>
      <c r="F65" s="111">
        <f t="shared" ref="F65:F67" si="12">SUM(H65:J65,M65:O65,R65:T65,W65:Y65,AB65:AD65,AG65:AI65,AL65:AN65)</f>
        <v>10</v>
      </c>
      <c r="G65" s="116">
        <f>SUM(L65,Q65,V65,AA65,AF65,AK65,AP65)</f>
        <v>12</v>
      </c>
      <c r="H65" s="111"/>
      <c r="I65" s="381"/>
      <c r="J65" s="381"/>
      <c r="K65" s="370"/>
      <c r="L65" s="382"/>
      <c r="M65" s="111"/>
      <c r="N65" s="381"/>
      <c r="O65" s="381"/>
      <c r="P65" s="370"/>
      <c r="Q65" s="382"/>
      <c r="R65" s="111"/>
      <c r="S65" s="370"/>
      <c r="T65" s="381"/>
      <c r="U65" s="370"/>
      <c r="V65" s="382"/>
      <c r="W65" s="111"/>
      <c r="X65" s="370"/>
      <c r="Y65" s="381"/>
      <c r="Z65" s="370"/>
      <c r="AA65" s="382"/>
      <c r="AB65" s="111">
        <v>4</v>
      </c>
      <c r="AC65" s="370"/>
      <c r="AD65" s="381"/>
      <c r="AE65" s="370"/>
      <c r="AF65" s="318">
        <v>4</v>
      </c>
      <c r="AG65" s="111"/>
      <c r="AH65" s="370"/>
      <c r="AI65" s="381"/>
      <c r="AJ65" s="370"/>
      <c r="AK65" s="318"/>
      <c r="AL65" s="111">
        <v>6</v>
      </c>
      <c r="AM65" s="381"/>
      <c r="AN65" s="381"/>
      <c r="AO65" s="370"/>
      <c r="AP65" s="318">
        <v>8</v>
      </c>
      <c r="AQ65" s="111" t="str">
        <f>A50</f>
        <v>32.</v>
      </c>
      <c r="AR65" s="355" t="str">
        <f>B50</f>
        <v>NIXSS1HBNE</v>
      </c>
      <c r="AS65" s="152"/>
      <c r="AT65" s="152"/>
    </row>
    <row r="66" spans="1:46" s="153" customFormat="1" ht="14.25" x14ac:dyDescent="0.2">
      <c r="A66" s="213" t="s">
        <v>50</v>
      </c>
      <c r="B66" s="297" t="s">
        <v>282</v>
      </c>
      <c r="C66" s="214"/>
      <c r="D66" s="169"/>
      <c r="E66" s="169"/>
      <c r="F66" s="165">
        <f t="shared" si="12"/>
        <v>4</v>
      </c>
      <c r="G66" s="166">
        <f t="shared" ref="G66:G67" si="13">SUM(L66,Q66,V66,AA66,AF66,AK66,AP66)</f>
        <v>6</v>
      </c>
      <c r="H66" s="383"/>
      <c r="I66" s="384"/>
      <c r="J66" s="384"/>
      <c r="K66" s="385"/>
      <c r="L66" s="386"/>
      <c r="M66" s="383"/>
      <c r="N66" s="384"/>
      <c r="O66" s="384"/>
      <c r="P66" s="385"/>
      <c r="Q66" s="386"/>
      <c r="R66" s="383"/>
      <c r="S66" s="385"/>
      <c r="T66" s="384"/>
      <c r="U66" s="385"/>
      <c r="V66" s="386"/>
      <c r="W66" s="165"/>
      <c r="X66" s="175"/>
      <c r="Y66" s="387"/>
      <c r="Z66" s="175"/>
      <c r="AA66" s="388"/>
      <c r="AB66" s="165"/>
      <c r="AC66" s="175"/>
      <c r="AD66" s="387"/>
      <c r="AE66" s="175"/>
      <c r="AF66" s="389"/>
      <c r="AG66" s="165">
        <v>4</v>
      </c>
      <c r="AH66" s="175"/>
      <c r="AI66" s="387"/>
      <c r="AJ66" s="175"/>
      <c r="AK66" s="389">
        <v>6</v>
      </c>
      <c r="AL66" s="165"/>
      <c r="AM66" s="387"/>
      <c r="AN66" s="387"/>
      <c r="AO66" s="175"/>
      <c r="AP66" s="389"/>
      <c r="AQ66" s="165" t="str">
        <f>A50</f>
        <v>32.</v>
      </c>
      <c r="AR66" s="356" t="str">
        <f>B50</f>
        <v>NIXSS1HBNE</v>
      </c>
      <c r="AS66" s="148"/>
      <c r="AT66" s="148"/>
    </row>
    <row r="67" spans="1:46" ht="15" thickBot="1" x14ac:dyDescent="0.25">
      <c r="A67" s="71" t="s">
        <v>119</v>
      </c>
      <c r="B67" s="72" t="s">
        <v>289</v>
      </c>
      <c r="C67" s="73"/>
      <c r="D67" s="104"/>
      <c r="E67" s="104"/>
      <c r="F67" s="112">
        <f t="shared" si="12"/>
        <v>8</v>
      </c>
      <c r="G67" s="164">
        <f t="shared" si="13"/>
        <v>10</v>
      </c>
      <c r="H67" s="129"/>
      <c r="I67" s="180"/>
      <c r="J67" s="180"/>
      <c r="K67" s="130"/>
      <c r="L67" s="484"/>
      <c r="M67" s="129"/>
      <c r="N67" s="180"/>
      <c r="O67" s="180"/>
      <c r="P67" s="130"/>
      <c r="Q67" s="484"/>
      <c r="R67" s="129"/>
      <c r="S67" s="130"/>
      <c r="T67" s="180"/>
      <c r="U67" s="130"/>
      <c r="V67" s="484"/>
      <c r="W67" s="112"/>
      <c r="X67" s="170"/>
      <c r="Y67" s="128"/>
      <c r="Z67" s="170"/>
      <c r="AA67" s="176"/>
      <c r="AB67" s="112">
        <v>2</v>
      </c>
      <c r="AC67" s="170"/>
      <c r="AD67" s="128"/>
      <c r="AE67" s="170"/>
      <c r="AF67" s="172">
        <v>2</v>
      </c>
      <c r="AG67" s="112">
        <v>4</v>
      </c>
      <c r="AH67" s="170"/>
      <c r="AI67" s="128"/>
      <c r="AJ67" s="170"/>
      <c r="AK67" s="172">
        <v>6</v>
      </c>
      <c r="AL67" s="112">
        <v>2</v>
      </c>
      <c r="AM67" s="128"/>
      <c r="AN67" s="128"/>
      <c r="AO67" s="170"/>
      <c r="AP67" s="172">
        <v>2</v>
      </c>
      <c r="AQ67" s="74"/>
      <c r="AR67" s="357"/>
      <c r="AS67" s="75"/>
      <c r="AT67" s="75"/>
    </row>
    <row r="68" spans="1:46" ht="14.25" thickTop="1" thickBot="1" x14ac:dyDescent="0.25">
      <c r="A68" s="77"/>
      <c r="B68" s="78"/>
      <c r="C68" s="78" t="s">
        <v>55</v>
      </c>
      <c r="D68" s="631"/>
      <c r="E68" s="632"/>
      <c r="F68" s="32">
        <f>F9+F18+F32+F64</f>
        <v>160</v>
      </c>
      <c r="G68" s="510">
        <f>L68+Q68+V68+AA68+AF68+AK68+AP68</f>
        <v>210</v>
      </c>
      <c r="H68" s="32">
        <f>SUM(H9+H18+H32+H64)</f>
        <v>15</v>
      </c>
      <c r="I68" s="60">
        <f>SUM(I9+I18+I32+I64)</f>
        <v>6</v>
      </c>
      <c r="J68" s="60">
        <f>SUM(J9+J18+J32+J64)</f>
        <v>3</v>
      </c>
      <c r="K68" s="60"/>
      <c r="L68" s="369">
        <f>SUM(L9+L18+L32+L64)</f>
        <v>29</v>
      </c>
      <c r="M68" s="32">
        <f>SUM(M9+M18+M32+M64)</f>
        <v>16</v>
      </c>
      <c r="N68" s="60">
        <f>SUM(N9+N18+N32+N64)</f>
        <v>7</v>
      </c>
      <c r="O68" s="60">
        <f>SUM(O9+O18+O32+O64)</f>
        <v>7</v>
      </c>
      <c r="P68" s="60"/>
      <c r="Q68" s="369">
        <f>SUM(Q9+Q18+Q32+Q64)</f>
        <v>32</v>
      </c>
      <c r="R68" s="32">
        <f>SUM(R9+R18+R32+R64)</f>
        <v>10</v>
      </c>
      <c r="S68" s="60">
        <f>SUM(S9+S18+S32+S64)</f>
        <v>3</v>
      </c>
      <c r="T68" s="60">
        <f>SUM(T9+T18+T32+T64)</f>
        <v>12</v>
      </c>
      <c r="U68" s="60"/>
      <c r="V68" s="369">
        <f>SUM(V9+V18+V32+V64)</f>
        <v>31</v>
      </c>
      <c r="W68" s="32">
        <f>SUM(W9+W18+W32+W64)</f>
        <v>12</v>
      </c>
      <c r="X68" s="60">
        <f>SUM(X9+X18+X32+X64)</f>
        <v>2</v>
      </c>
      <c r="Y68" s="60">
        <f>SUM(Y9+Y18+Y32+Y64)</f>
        <v>10</v>
      </c>
      <c r="Z68" s="60"/>
      <c r="AA68" s="369">
        <f>SUM(AA9+AA18+AA32+AA64)</f>
        <v>29</v>
      </c>
      <c r="AB68" s="32">
        <f>SUM(AB9+AB18+AB32+AB64)</f>
        <v>14</v>
      </c>
      <c r="AC68" s="60">
        <f>SUM(AC9+AC18+AC32+AC64)</f>
        <v>1</v>
      </c>
      <c r="AD68" s="60">
        <f>SUM(AD9+AD18+AD32+AD64)</f>
        <v>8</v>
      </c>
      <c r="AE68" s="60"/>
      <c r="AF68" s="369">
        <f>SUM(AF9+AF18+AF32+AF64)</f>
        <v>27</v>
      </c>
      <c r="AG68" s="32">
        <f>SUM(AG9+AG18+AG32+AG64)</f>
        <v>14</v>
      </c>
      <c r="AH68" s="60">
        <f>SUM(AH9+AH18+AH32+AH64)</f>
        <v>0</v>
      </c>
      <c r="AI68" s="60">
        <f>SUM(AI9+AI18+AI32+AI64)</f>
        <v>4</v>
      </c>
      <c r="AJ68" s="60"/>
      <c r="AK68" s="369">
        <f>SUM(AK9+AK18+AK32+AK64)</f>
        <v>32</v>
      </c>
      <c r="AL68" s="32">
        <f>SUM(AL9+AL18+AL32+AL64)</f>
        <v>12</v>
      </c>
      <c r="AM68" s="60">
        <f>SUM(AM9+AM18+AM32+AM64)</f>
        <v>0</v>
      </c>
      <c r="AN68" s="60">
        <f>SUM(AN9+AN18+AN32+AN64)</f>
        <v>4</v>
      </c>
      <c r="AO68" s="60"/>
      <c r="AP68" s="380">
        <f>SUM(AP9+AP18+AP32+AP64)</f>
        <v>30</v>
      </c>
      <c r="AQ68" s="150"/>
      <c r="AR68" s="151"/>
      <c r="AS68" s="27"/>
      <c r="AT68" s="151"/>
    </row>
    <row r="69" spans="1:46" ht="13.5" thickTop="1" x14ac:dyDescent="0.2">
      <c r="A69" s="37"/>
      <c r="B69" s="79"/>
      <c r="C69" s="80" t="s">
        <v>56</v>
      </c>
      <c r="D69" s="23"/>
      <c r="E69" s="23"/>
      <c r="F69" s="112"/>
      <c r="G69" s="450"/>
      <c r="H69" s="165">
        <f>SUM(H68,I68,J68)</f>
        <v>24</v>
      </c>
      <c r="I69" s="175"/>
      <c r="J69" s="175"/>
      <c r="K69" s="175"/>
      <c r="L69" s="389"/>
      <c r="M69" s="165">
        <f>SUM(M68,N68,O68)</f>
        <v>30</v>
      </c>
      <c r="N69" s="175"/>
      <c r="O69" s="175"/>
      <c r="P69" s="175"/>
      <c r="Q69" s="389"/>
      <c r="R69" s="165">
        <f>SUM(R68,S68,T68)</f>
        <v>25</v>
      </c>
      <c r="S69" s="175"/>
      <c r="T69" s="175"/>
      <c r="U69" s="175"/>
      <c r="V69" s="389"/>
      <c r="W69" s="393">
        <f>SUM(W68,X68,Y68)</f>
        <v>24</v>
      </c>
      <c r="X69" s="394"/>
      <c r="Y69" s="394"/>
      <c r="Z69" s="394"/>
      <c r="AA69" s="395"/>
      <c r="AB69" s="393">
        <f>SUM(AB68,AC68,AD68)</f>
        <v>23</v>
      </c>
      <c r="AC69" s="394"/>
      <c r="AD69" s="394"/>
      <c r="AE69" s="394"/>
      <c r="AF69" s="395"/>
      <c r="AG69" s="393">
        <f>SUM(AG68,AH68,AI68)</f>
        <v>18</v>
      </c>
      <c r="AH69" s="394"/>
      <c r="AI69" s="394"/>
      <c r="AJ69" s="394"/>
      <c r="AK69" s="395"/>
      <c r="AL69" s="393">
        <f>SUM(AL68,AM68,AN68)</f>
        <v>16</v>
      </c>
      <c r="AM69" s="394"/>
      <c r="AN69" s="394"/>
      <c r="AO69" s="394"/>
      <c r="AP69" s="395"/>
      <c r="AQ69" s="81"/>
      <c r="AR69" s="358"/>
      <c r="AS69" s="352"/>
      <c r="AT69" s="82"/>
    </row>
    <row r="70" spans="1:46" x14ac:dyDescent="0.2">
      <c r="A70" s="159"/>
      <c r="B70" s="15"/>
      <c r="C70" s="14" t="s">
        <v>57</v>
      </c>
      <c r="D70" s="105"/>
      <c r="E70" s="105"/>
      <c r="F70" s="112"/>
      <c r="G70" s="450"/>
      <c r="H70" s="91"/>
      <c r="I70" s="92"/>
      <c r="J70" s="92"/>
      <c r="K70" s="92">
        <f>COUNTIF(K10:K24,"v")+COUNTIF(K33:K67,"v")</f>
        <v>4</v>
      </c>
      <c r="L70" s="389"/>
      <c r="M70" s="92"/>
      <c r="N70" s="92"/>
      <c r="O70" s="92"/>
      <c r="P70" s="92">
        <f>COUNTIF(P10:P24,"v")+COUNTIF(P33:P67,"v")</f>
        <v>5</v>
      </c>
      <c r="Q70" s="389"/>
      <c r="R70" s="92"/>
      <c r="S70" s="92"/>
      <c r="T70" s="92"/>
      <c r="U70" s="92">
        <f>COUNTIF(U10:U24,"v")+COUNTIF(U33:U67,"v")</f>
        <v>2</v>
      </c>
      <c r="V70" s="389"/>
      <c r="W70" s="92"/>
      <c r="X70" s="92"/>
      <c r="Y70" s="92"/>
      <c r="Z70" s="170">
        <f>COUNTIF(Z10:Z24,"v")+COUNTIF(Z33:Z67,"v")+COUNTIF('1. sz. melléklet'!Z13:Z20,"v")</f>
        <v>4</v>
      </c>
      <c r="AA70" s="389"/>
      <c r="AB70" s="170"/>
      <c r="AC70" s="170"/>
      <c r="AD70" s="170"/>
      <c r="AE70" s="170">
        <f>COUNTIF(AE10:AE24,"v")+COUNTIF(AE33:AE67,"v")+COUNTIF('1. sz. melléklet'!AE13:AE20,"v")</f>
        <v>3</v>
      </c>
      <c r="AF70" s="389"/>
      <c r="AG70" s="170"/>
      <c r="AH70" s="170"/>
      <c r="AI70" s="170"/>
      <c r="AJ70" s="170">
        <f>COUNTIF(AJ10:AJ24,"v")+COUNTIF(AJ33:AJ67,"v")+COUNTIF('1. sz. melléklet'!AJ13:AJ20,"v")</f>
        <v>2</v>
      </c>
      <c r="AK70" s="389"/>
      <c r="AL70" s="170"/>
      <c r="AM70" s="170"/>
      <c r="AN70" s="170"/>
      <c r="AO70" s="170">
        <f>COUNTIF(AO10:AO24,"v")+COUNTIF(AO33:AO67,"v")+COUNTIF('1. sz. melléklet'!AO13:AO20,"v")</f>
        <v>2</v>
      </c>
      <c r="AP70" s="373"/>
      <c r="AQ70" s="161"/>
      <c r="AR70" s="359"/>
      <c r="AS70" s="156"/>
      <c r="AT70" s="158"/>
    </row>
    <row r="71" spans="1:46" ht="13.5" thickBot="1" x14ac:dyDescent="0.25">
      <c r="A71" s="159"/>
      <c r="B71" s="15"/>
      <c r="C71" s="73" t="s">
        <v>58</v>
      </c>
      <c r="D71" s="104"/>
      <c r="E71" s="104"/>
      <c r="F71" s="112"/>
      <c r="G71" s="450"/>
      <c r="H71" s="91"/>
      <c r="I71" s="92"/>
      <c r="J71" s="92"/>
      <c r="K71" s="92">
        <f>COUNTIF(K10:K24,"é")+COUNTIF(K33:K67,"é")</f>
        <v>2</v>
      </c>
      <c r="L71" s="389"/>
      <c r="M71" s="92"/>
      <c r="N71" s="92"/>
      <c r="O71" s="92"/>
      <c r="P71" s="92">
        <f>COUNTIF(P10:P24,"é")+COUNTIF(P33:P67,"é")</f>
        <v>2</v>
      </c>
      <c r="Q71" s="389"/>
      <c r="R71" s="92"/>
      <c r="S71" s="92"/>
      <c r="T71" s="92"/>
      <c r="U71" s="92">
        <f>COUNTIF(U10:U24,"é")+COUNTIF(U33:U67,"é")</f>
        <v>5</v>
      </c>
      <c r="V71" s="389"/>
      <c r="W71" s="92"/>
      <c r="X71" s="92"/>
      <c r="Y71" s="92"/>
      <c r="Z71" s="170">
        <f>COUNTIF(Z10:Z24,"é")+COUNTIF(Z33:Z67,"é")+COUNTIF('1. sz. melléklet'!Z13:Z20,"é")</f>
        <v>4</v>
      </c>
      <c r="AA71" s="389"/>
      <c r="AB71" s="170"/>
      <c r="AC71" s="170"/>
      <c r="AD71" s="170"/>
      <c r="AE71" s="170">
        <f>COUNTIF(AE10:AE24,"é")+COUNTIF(AE33:AE67,"é")+COUNTIF('1. sz. melléklet'!AE13:AE20,"é")</f>
        <v>3</v>
      </c>
      <c r="AF71" s="389"/>
      <c r="AG71" s="170"/>
      <c r="AH71" s="170"/>
      <c r="AI71" s="170"/>
      <c r="AJ71" s="170">
        <f>COUNTIF(AJ10:AJ24,"é")+COUNTIF(AJ33:AJ67,"é")+COUNTIF('1. sz. melléklet'!AJ13:AJ20,"é")</f>
        <v>4</v>
      </c>
      <c r="AK71" s="389"/>
      <c r="AL71" s="170"/>
      <c r="AM71" s="170"/>
      <c r="AN71" s="170"/>
      <c r="AO71" s="170">
        <f>COUNTIF(AO10:AO24,"é")+COUNTIF(AO33:AO67,"é")+COUNTIF('1. sz. melléklet'!AO13:AO20,"é")</f>
        <v>3</v>
      </c>
      <c r="AP71" s="373"/>
      <c r="AQ71" s="161"/>
      <c r="AR71" s="359"/>
      <c r="AS71" s="156"/>
      <c r="AT71" s="158"/>
    </row>
    <row r="72" spans="1:46" s="62" customFormat="1" ht="13.5" thickTop="1" x14ac:dyDescent="0.2">
      <c r="A72" s="83" t="s">
        <v>151</v>
      </c>
      <c r="B72" s="84"/>
      <c r="C72" s="85" t="s">
        <v>59</v>
      </c>
      <c r="D72" s="106"/>
      <c r="E72" s="106"/>
      <c r="F72" s="86">
        <f t="shared" ref="F72:F79" si="14">SUM(H72:J72,M72:O72,R72:T72,W72:Y72,AB72:AD72,AG72:AI72,AL72:AN72)</f>
        <v>2</v>
      </c>
      <c r="G72" s="451">
        <f>SUM(L72,Q72,V72,AA72,AF72,AK72,AP72)</f>
        <v>0</v>
      </c>
      <c r="H72" s="86"/>
      <c r="I72" s="87"/>
      <c r="J72" s="87"/>
      <c r="K72" s="87"/>
      <c r="L72" s="396"/>
      <c r="M72" s="86">
        <v>0</v>
      </c>
      <c r="N72" s="87">
        <v>2</v>
      </c>
      <c r="O72" s="87">
        <v>0</v>
      </c>
      <c r="P72" s="87" t="s">
        <v>209</v>
      </c>
      <c r="Q72" s="396">
        <v>0</v>
      </c>
      <c r="R72" s="86"/>
      <c r="S72" s="87"/>
      <c r="T72" s="87"/>
      <c r="U72" s="87"/>
      <c r="V72" s="396"/>
      <c r="W72" s="86"/>
      <c r="X72" s="87"/>
      <c r="Y72" s="87"/>
      <c r="Z72" s="87"/>
      <c r="AA72" s="396"/>
      <c r="AB72" s="86"/>
      <c r="AC72" s="87"/>
      <c r="AD72" s="87"/>
      <c r="AE72" s="87"/>
      <c r="AF72" s="396"/>
      <c r="AG72" s="86"/>
      <c r="AH72" s="87"/>
      <c r="AI72" s="87"/>
      <c r="AJ72" s="87"/>
      <c r="AK72" s="396"/>
      <c r="AL72" s="86"/>
      <c r="AM72" s="87"/>
      <c r="AN72" s="87"/>
      <c r="AO72" s="87"/>
      <c r="AP72" s="396"/>
      <c r="AQ72" s="86"/>
      <c r="AR72" s="360"/>
      <c r="AS72" s="353"/>
      <c r="AT72" s="87"/>
    </row>
    <row r="73" spans="1:46" x14ac:dyDescent="0.2">
      <c r="A73" s="159" t="s">
        <v>152</v>
      </c>
      <c r="B73" s="88"/>
      <c r="C73" s="89" t="s">
        <v>60</v>
      </c>
      <c r="D73" s="107"/>
      <c r="E73" s="107"/>
      <c r="F73" s="90">
        <f t="shared" si="14"/>
        <v>2</v>
      </c>
      <c r="G73" s="160">
        <f t="shared" ref="G73:G79" si="15">SUM(L73,Q73,V73,AA73,AF73,AK73,AP73)</f>
        <v>0</v>
      </c>
      <c r="H73" s="91"/>
      <c r="I73" s="92"/>
      <c r="J73" s="92"/>
      <c r="K73" s="92"/>
      <c r="L73" s="127"/>
      <c r="M73" s="91"/>
      <c r="N73" s="92"/>
      <c r="O73" s="92"/>
      <c r="P73" s="92"/>
      <c r="Q73" s="127"/>
      <c r="R73" s="90">
        <v>0</v>
      </c>
      <c r="S73" s="92">
        <v>2</v>
      </c>
      <c r="T73" s="92">
        <v>0</v>
      </c>
      <c r="U73" s="92" t="s">
        <v>209</v>
      </c>
      <c r="V73" s="127">
        <v>0</v>
      </c>
      <c r="W73" s="91"/>
      <c r="X73" s="92"/>
      <c r="Y73" s="92"/>
      <c r="Z73" s="92"/>
      <c r="AA73" s="127"/>
      <c r="AB73" s="91"/>
      <c r="AC73" s="92"/>
      <c r="AD73" s="92"/>
      <c r="AE73" s="92"/>
      <c r="AF73" s="127"/>
      <c r="AG73" s="91"/>
      <c r="AH73" s="92"/>
      <c r="AI73" s="92"/>
      <c r="AJ73" s="92"/>
      <c r="AK73" s="127"/>
      <c r="AL73" s="91"/>
      <c r="AM73" s="92"/>
      <c r="AN73" s="92"/>
      <c r="AO73" s="92"/>
      <c r="AP73" s="127"/>
      <c r="AQ73" s="91"/>
      <c r="AR73" s="361"/>
      <c r="AS73" s="93"/>
      <c r="AT73" s="92"/>
    </row>
    <row r="74" spans="1:46" x14ac:dyDescent="0.2">
      <c r="A74" s="159" t="s">
        <v>153</v>
      </c>
      <c r="B74" s="240" t="s">
        <v>380</v>
      </c>
      <c r="C74" s="485" t="s">
        <v>306</v>
      </c>
      <c r="D74" s="486"/>
      <c r="E74" s="486"/>
      <c r="F74" s="165">
        <f t="shared" si="14"/>
        <v>1</v>
      </c>
      <c r="G74" s="166">
        <f t="shared" si="15"/>
        <v>0</v>
      </c>
      <c r="H74" s="112">
        <v>0</v>
      </c>
      <c r="I74" s="170">
        <v>1</v>
      </c>
      <c r="J74" s="170">
        <v>0</v>
      </c>
      <c r="K74" s="170" t="s">
        <v>209</v>
      </c>
      <c r="L74" s="172">
        <v>0</v>
      </c>
      <c r="M74" s="112"/>
      <c r="N74" s="170"/>
      <c r="O74" s="170"/>
      <c r="P74" s="170"/>
      <c r="Q74" s="172"/>
      <c r="R74" s="165"/>
      <c r="S74" s="170"/>
      <c r="T74" s="170"/>
      <c r="U74" s="170"/>
      <c r="V74" s="172"/>
      <c r="W74" s="112"/>
      <c r="X74" s="170"/>
      <c r="Y74" s="170"/>
      <c r="Z74" s="170"/>
      <c r="AA74" s="172"/>
      <c r="AB74" s="91"/>
      <c r="AC74" s="92"/>
      <c r="AD74" s="92"/>
      <c r="AE74" s="92"/>
      <c r="AF74" s="127"/>
      <c r="AG74" s="91"/>
      <c r="AH74" s="92"/>
      <c r="AI74" s="92"/>
      <c r="AJ74" s="92"/>
      <c r="AK74" s="127"/>
      <c r="AL74" s="91"/>
      <c r="AM74" s="92"/>
      <c r="AN74" s="92"/>
      <c r="AO74" s="92"/>
      <c r="AP74" s="127"/>
      <c r="AQ74" s="91"/>
      <c r="AR74" s="361"/>
      <c r="AS74" s="93"/>
      <c r="AT74" s="92"/>
    </row>
    <row r="75" spans="1:46" x14ac:dyDescent="0.2">
      <c r="A75" s="159" t="s">
        <v>154</v>
      </c>
      <c r="B75" s="240" t="s">
        <v>381</v>
      </c>
      <c r="C75" s="485" t="s">
        <v>307</v>
      </c>
      <c r="D75" s="486"/>
      <c r="E75" s="486"/>
      <c r="F75" s="165">
        <f t="shared" si="14"/>
        <v>1</v>
      </c>
      <c r="G75" s="166">
        <f t="shared" si="15"/>
        <v>0</v>
      </c>
      <c r="H75" s="112"/>
      <c r="I75" s="170"/>
      <c r="J75" s="170"/>
      <c r="K75" s="170"/>
      <c r="L75" s="172"/>
      <c r="M75" s="112">
        <v>0</v>
      </c>
      <c r="N75" s="170">
        <v>1</v>
      </c>
      <c r="O75" s="170">
        <v>0</v>
      </c>
      <c r="P75" s="170" t="s">
        <v>209</v>
      </c>
      <c r="Q75" s="172">
        <v>0</v>
      </c>
      <c r="R75" s="165"/>
      <c r="S75" s="170"/>
      <c r="T75" s="170"/>
      <c r="U75" s="170"/>
      <c r="V75" s="172"/>
      <c r="W75" s="112"/>
      <c r="X75" s="170"/>
      <c r="Y75" s="170"/>
      <c r="Z75" s="170"/>
      <c r="AA75" s="172"/>
      <c r="AB75" s="91"/>
      <c r="AC75" s="92"/>
      <c r="AD75" s="92"/>
      <c r="AE75" s="92"/>
      <c r="AF75" s="127"/>
      <c r="AG75" s="91"/>
      <c r="AH75" s="92"/>
      <c r="AI75" s="92"/>
      <c r="AJ75" s="92"/>
      <c r="AK75" s="127"/>
      <c r="AL75" s="91"/>
      <c r="AM75" s="92"/>
      <c r="AN75" s="92"/>
      <c r="AO75" s="92"/>
      <c r="AP75" s="127"/>
      <c r="AQ75" s="91"/>
      <c r="AR75" s="361"/>
      <c r="AS75" s="93"/>
      <c r="AT75" s="92"/>
    </row>
    <row r="76" spans="1:46" x14ac:dyDescent="0.2">
      <c r="A76" s="159" t="s">
        <v>155</v>
      </c>
      <c r="B76" s="240"/>
      <c r="C76" s="485" t="s">
        <v>333</v>
      </c>
      <c r="D76" s="486"/>
      <c r="E76" s="486"/>
      <c r="F76" s="165">
        <f t="shared" si="14"/>
        <v>3</v>
      </c>
      <c r="G76" s="166">
        <f t="shared" si="15"/>
        <v>2</v>
      </c>
      <c r="H76" s="112"/>
      <c r="I76" s="170"/>
      <c r="J76" s="170"/>
      <c r="K76" s="170"/>
      <c r="L76" s="172"/>
      <c r="M76" s="112"/>
      <c r="N76" s="170"/>
      <c r="O76" s="170"/>
      <c r="P76" s="170"/>
      <c r="Q76" s="172"/>
      <c r="R76" s="165">
        <v>0</v>
      </c>
      <c r="S76" s="170">
        <v>3</v>
      </c>
      <c r="T76" s="170">
        <v>0</v>
      </c>
      <c r="U76" s="170" t="s">
        <v>53</v>
      </c>
      <c r="V76" s="172">
        <v>2</v>
      </c>
      <c r="W76" s="112"/>
      <c r="X76" s="170"/>
      <c r="Y76" s="170"/>
      <c r="Z76" s="170"/>
      <c r="AA76" s="172"/>
      <c r="AB76" s="91"/>
      <c r="AC76" s="92"/>
      <c r="AD76" s="92"/>
      <c r="AE76" s="92"/>
      <c r="AF76" s="127"/>
      <c r="AG76" s="91"/>
      <c r="AH76" s="92"/>
      <c r="AI76" s="92"/>
      <c r="AJ76" s="92"/>
      <c r="AK76" s="127"/>
      <c r="AL76" s="91"/>
      <c r="AM76" s="92"/>
      <c r="AN76" s="92"/>
      <c r="AO76" s="92"/>
      <c r="AP76" s="127"/>
      <c r="AQ76" s="91"/>
      <c r="AR76" s="361"/>
      <c r="AS76" s="93"/>
      <c r="AT76" s="92"/>
    </row>
    <row r="77" spans="1:46" x14ac:dyDescent="0.2">
      <c r="A77" s="159" t="s">
        <v>156</v>
      </c>
      <c r="B77" s="240"/>
      <c r="C77" s="485" t="s">
        <v>334</v>
      </c>
      <c r="D77" s="486"/>
      <c r="E77" s="486"/>
      <c r="F77" s="165">
        <f t="shared" si="14"/>
        <v>3</v>
      </c>
      <c r="G77" s="166">
        <f t="shared" si="15"/>
        <v>2</v>
      </c>
      <c r="H77" s="112"/>
      <c r="I77" s="170"/>
      <c r="J77" s="170"/>
      <c r="K77" s="170"/>
      <c r="L77" s="172"/>
      <c r="M77" s="112"/>
      <c r="N77" s="170"/>
      <c r="O77" s="170"/>
      <c r="P77" s="170"/>
      <c r="Q77" s="172"/>
      <c r="R77" s="165"/>
      <c r="S77" s="170"/>
      <c r="T77" s="170"/>
      <c r="U77" s="170"/>
      <c r="V77" s="172"/>
      <c r="W77" s="112">
        <v>0</v>
      </c>
      <c r="X77" s="170">
        <v>3</v>
      </c>
      <c r="Y77" s="170">
        <v>0</v>
      </c>
      <c r="Z77" s="170" t="s">
        <v>53</v>
      </c>
      <c r="AA77" s="172">
        <v>2</v>
      </c>
      <c r="AB77" s="91"/>
      <c r="AC77" s="92"/>
      <c r="AD77" s="92"/>
      <c r="AE77" s="92"/>
      <c r="AF77" s="127"/>
      <c r="AG77" s="91"/>
      <c r="AH77" s="92"/>
      <c r="AI77" s="92"/>
      <c r="AJ77" s="92"/>
      <c r="AK77" s="127"/>
      <c r="AL77" s="91"/>
      <c r="AM77" s="92"/>
      <c r="AN77" s="92"/>
      <c r="AO77" s="92"/>
      <c r="AP77" s="127"/>
      <c r="AQ77" s="91"/>
      <c r="AR77" s="361"/>
      <c r="AS77" s="93"/>
      <c r="AT77" s="92"/>
    </row>
    <row r="78" spans="1:46" ht="14.25" x14ac:dyDescent="0.2">
      <c r="A78" s="159" t="s">
        <v>157</v>
      </c>
      <c r="B78" s="88"/>
      <c r="C78" s="89" t="s">
        <v>284</v>
      </c>
      <c r="D78" s="107"/>
      <c r="E78" s="107"/>
      <c r="F78" s="90">
        <f t="shared" si="14"/>
        <v>2</v>
      </c>
      <c r="G78" s="160">
        <f t="shared" si="15"/>
        <v>2</v>
      </c>
      <c r="H78" s="91"/>
      <c r="I78" s="92"/>
      <c r="J78" s="92"/>
      <c r="K78" s="92"/>
      <c r="L78" s="127"/>
      <c r="M78" s="91"/>
      <c r="N78" s="92"/>
      <c r="O78" s="92"/>
      <c r="P78" s="92"/>
      <c r="Q78" s="127"/>
      <c r="R78" s="90"/>
      <c r="S78" s="92"/>
      <c r="T78" s="92"/>
      <c r="U78" s="92"/>
      <c r="V78" s="127"/>
      <c r="W78" s="91"/>
      <c r="X78" s="92"/>
      <c r="Y78" s="92"/>
      <c r="Z78" s="92"/>
      <c r="AA78" s="127"/>
      <c r="AB78" s="91">
        <v>2</v>
      </c>
      <c r="AC78" s="92">
        <v>0</v>
      </c>
      <c r="AD78" s="92">
        <v>0</v>
      </c>
      <c r="AE78" s="92" t="s">
        <v>66</v>
      </c>
      <c r="AF78" s="127">
        <v>2</v>
      </c>
      <c r="AG78" s="91"/>
      <c r="AH78" s="92"/>
      <c r="AI78" s="92"/>
      <c r="AJ78" s="92"/>
      <c r="AK78" s="127"/>
      <c r="AL78" s="91"/>
      <c r="AM78" s="92"/>
      <c r="AN78" s="92"/>
      <c r="AO78" s="92"/>
      <c r="AP78" s="127"/>
      <c r="AQ78" s="91"/>
      <c r="AR78" s="361"/>
      <c r="AS78" s="93"/>
      <c r="AT78" s="92"/>
    </row>
    <row r="79" spans="1:46" ht="15" thickBot="1" x14ac:dyDescent="0.25">
      <c r="A79" s="191" t="s">
        <v>158</v>
      </c>
      <c r="B79" s="94"/>
      <c r="C79" s="95" t="s">
        <v>285</v>
      </c>
      <c r="D79" s="108"/>
      <c r="E79" s="108"/>
      <c r="F79" s="96">
        <f t="shared" si="14"/>
        <v>2</v>
      </c>
      <c r="G79" s="452">
        <f t="shared" si="15"/>
        <v>2</v>
      </c>
      <c r="H79" s="96"/>
      <c r="I79" s="97"/>
      <c r="J79" s="97"/>
      <c r="K79" s="97"/>
      <c r="L79" s="375"/>
      <c r="M79" s="96"/>
      <c r="N79" s="97"/>
      <c r="O79" s="97"/>
      <c r="P79" s="97"/>
      <c r="Q79" s="375"/>
      <c r="R79" s="96"/>
      <c r="S79" s="97"/>
      <c r="T79" s="97"/>
      <c r="U79" s="97"/>
      <c r="V79" s="375"/>
      <c r="W79" s="96"/>
      <c r="X79" s="97"/>
      <c r="Y79" s="97"/>
      <c r="Z79" s="97"/>
      <c r="AA79" s="375"/>
      <c r="AB79" s="96"/>
      <c r="AC79" s="97"/>
      <c r="AD79" s="97"/>
      <c r="AE79" s="97"/>
      <c r="AF79" s="375"/>
      <c r="AG79" s="96">
        <v>2</v>
      </c>
      <c r="AH79" s="97">
        <v>0</v>
      </c>
      <c r="AI79" s="97">
        <v>0</v>
      </c>
      <c r="AJ79" s="97" t="s">
        <v>66</v>
      </c>
      <c r="AK79" s="375">
        <v>2</v>
      </c>
      <c r="AL79" s="96"/>
      <c r="AM79" s="97"/>
      <c r="AN79" s="97"/>
      <c r="AO79" s="97"/>
      <c r="AP79" s="375"/>
      <c r="AQ79" s="96"/>
      <c r="AR79" s="362"/>
      <c r="AS79" s="354"/>
      <c r="AT79" s="97"/>
    </row>
    <row r="80" spans="1:46" ht="14.25" x14ac:dyDescent="0.2">
      <c r="A80" s="10" t="s">
        <v>283</v>
      </c>
      <c r="B80" s="22"/>
      <c r="C80" s="100"/>
      <c r="D80" s="100"/>
      <c r="E80" s="100"/>
      <c r="F80" s="474"/>
      <c r="G80" s="98"/>
      <c r="H80" s="474"/>
      <c r="I80" s="98"/>
      <c r="J80" s="474"/>
      <c r="K80" s="474"/>
      <c r="L80" s="474"/>
      <c r="M80" s="474"/>
      <c r="N80" s="98"/>
      <c r="O80" s="474"/>
      <c r="P80" s="474"/>
      <c r="Q80" s="474"/>
      <c r="R80" s="474"/>
      <c r="S80" s="98"/>
      <c r="T80" s="474"/>
      <c r="U80" s="474"/>
      <c r="V80" s="474"/>
      <c r="W80" s="474"/>
      <c r="X80" s="98"/>
      <c r="Y80" s="474"/>
      <c r="Z80" s="474"/>
      <c r="AA80" s="474"/>
      <c r="AB80" s="474"/>
      <c r="AC80" s="98"/>
      <c r="AD80" s="474"/>
      <c r="AE80" s="474"/>
      <c r="AF80" s="474"/>
      <c r="AG80" s="474"/>
      <c r="AH80" s="98"/>
      <c r="AI80" s="474"/>
      <c r="AJ80" s="474"/>
      <c r="AK80" s="474"/>
      <c r="AL80" s="474"/>
      <c r="AM80" s="98"/>
      <c r="AN80" s="98"/>
      <c r="AO80" s="49"/>
      <c r="AP80" s="49"/>
      <c r="AQ80" s="188"/>
      <c r="AR80" s="49"/>
      <c r="AS80" s="188"/>
      <c r="AT80" s="188"/>
    </row>
    <row r="81" spans="1:46" ht="14.25" x14ac:dyDescent="0.2">
      <c r="A81" s="616" t="s">
        <v>286</v>
      </c>
      <c r="B81" s="616"/>
      <c r="C81" s="616"/>
      <c r="D81" s="616"/>
      <c r="E81" s="616"/>
      <c r="F81" s="616"/>
      <c r="G81" s="616"/>
      <c r="H81" s="616"/>
      <c r="I81" s="616"/>
      <c r="J81" s="616"/>
      <c r="K81" s="616"/>
      <c r="L81" s="616"/>
      <c r="M81" s="616"/>
      <c r="N81" s="616"/>
      <c r="O81" s="616"/>
      <c r="P81" s="616"/>
      <c r="Q81" s="616"/>
      <c r="R81" s="616"/>
      <c r="S81" s="616"/>
      <c r="T81" s="616"/>
      <c r="U81" s="616"/>
      <c r="V81" s="616"/>
      <c r="W81" s="616"/>
      <c r="X81" s="616"/>
      <c r="Y81" s="616"/>
      <c r="Z81" s="616"/>
      <c r="AA81" s="616"/>
      <c r="AB81" s="616"/>
      <c r="AC81" s="616"/>
      <c r="AD81" s="616"/>
      <c r="AE81" s="616"/>
      <c r="AF81" s="616"/>
      <c r="AG81" s="616"/>
      <c r="AH81" s="616"/>
      <c r="AI81" s="616"/>
      <c r="AJ81" s="616"/>
      <c r="AK81" s="616"/>
      <c r="AL81" s="616"/>
      <c r="AM81" s="616"/>
      <c r="AN81" s="616"/>
      <c r="AO81" s="616"/>
      <c r="AP81" s="616"/>
      <c r="AQ81" s="616"/>
      <c r="AR81" s="616"/>
      <c r="AS81" s="616"/>
      <c r="AT81" s="616"/>
    </row>
    <row r="82" spans="1:46" ht="14.25" x14ac:dyDescent="0.2">
      <c r="A82" s="475" t="s">
        <v>288</v>
      </c>
      <c r="B82" s="475"/>
      <c r="C82" s="475"/>
      <c r="D82" s="475"/>
      <c r="E82" s="475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475"/>
      <c r="AR82" s="475"/>
      <c r="AS82" s="475"/>
      <c r="AT82" s="475"/>
    </row>
    <row r="83" spans="1:46" ht="14.25" x14ac:dyDescent="0.2">
      <c r="A83" s="475" t="s">
        <v>290</v>
      </c>
      <c r="B83" s="475"/>
      <c r="C83" s="475"/>
      <c r="D83" s="475"/>
      <c r="E83" s="475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475"/>
      <c r="AR83" s="475"/>
      <c r="AS83" s="475"/>
      <c r="AT83" s="475"/>
    </row>
    <row r="84" spans="1:46" ht="14.25" x14ac:dyDescent="0.2">
      <c r="A84" s="505" t="s">
        <v>382</v>
      </c>
      <c r="B84" s="505"/>
      <c r="C84" s="505"/>
      <c r="D84" s="475"/>
      <c r="E84" s="475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475"/>
      <c r="AR84" s="475"/>
      <c r="AS84" s="475"/>
      <c r="AT84" s="475"/>
    </row>
    <row r="85" spans="1:46" x14ac:dyDescent="0.2">
      <c r="A85" s="475"/>
      <c r="B85" s="475"/>
      <c r="C85" s="475"/>
      <c r="D85" s="475"/>
      <c r="E85" s="475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475"/>
      <c r="AR85" s="475"/>
      <c r="AS85" s="475"/>
      <c r="AT85" s="475"/>
    </row>
    <row r="86" spans="1:46" x14ac:dyDescent="0.2">
      <c r="A86" s="474"/>
      <c r="B86" s="189" t="s">
        <v>109</v>
      </c>
      <c r="C86" s="189"/>
      <c r="D86" s="189"/>
      <c r="E86" s="189"/>
      <c r="F86" s="494"/>
      <c r="G86" s="494"/>
      <c r="H86" s="494"/>
      <c r="I86" s="494"/>
      <c r="J86" s="494"/>
      <c r="K86" s="494"/>
      <c r="L86" s="494"/>
      <c r="M86" s="494"/>
      <c r="N86" s="494"/>
      <c r="O86" s="494"/>
      <c r="P86" s="474"/>
      <c r="Q86" s="98"/>
      <c r="R86" s="98"/>
      <c r="S86" s="98"/>
      <c r="T86" s="98"/>
      <c r="U86" s="474"/>
      <c r="V86" s="98"/>
      <c r="W86" s="98"/>
      <c r="X86" s="98"/>
      <c r="Y86" s="98"/>
      <c r="Z86" s="474"/>
      <c r="AA86" s="98"/>
      <c r="AB86" s="98"/>
      <c r="AC86" s="98"/>
      <c r="AD86" s="98"/>
      <c r="AE86" s="474"/>
      <c r="AF86" s="98"/>
      <c r="AG86" s="474"/>
      <c r="AH86" s="474"/>
      <c r="AI86" s="474"/>
      <c r="AJ86" s="474"/>
      <c r="AK86" s="98"/>
      <c r="AL86" s="474"/>
      <c r="AM86" s="474"/>
      <c r="AN86" s="474"/>
      <c r="AO86" s="474"/>
      <c r="AP86" s="98"/>
      <c r="AQ86" s="98"/>
      <c r="AR86" s="188"/>
      <c r="AS86" s="49"/>
      <c r="AT86" s="188"/>
    </row>
    <row r="87" spans="1:46" ht="13.5" thickBot="1" x14ac:dyDescent="0.25">
      <c r="A87" s="474"/>
      <c r="B87" s="495"/>
      <c r="C87" s="495"/>
      <c r="D87" s="495"/>
      <c r="E87" s="495"/>
      <c r="F87" s="494"/>
      <c r="G87" s="494"/>
      <c r="H87" s="494"/>
      <c r="I87" s="494"/>
      <c r="J87" s="494"/>
      <c r="K87" s="496"/>
      <c r="L87" s="496"/>
      <c r="M87" s="496"/>
      <c r="N87" s="496"/>
      <c r="O87" s="496"/>
      <c r="P87" s="474"/>
      <c r="Q87" s="98"/>
      <c r="R87" s="98"/>
      <c r="S87" s="98"/>
      <c r="T87" s="98"/>
      <c r="U87" s="474"/>
      <c r="V87" s="98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188"/>
      <c r="AS87" s="49"/>
      <c r="AT87" s="188"/>
    </row>
    <row r="88" spans="1:46" x14ac:dyDescent="0.2">
      <c r="A88" s="474"/>
      <c r="B88" s="635" t="s">
        <v>16</v>
      </c>
      <c r="C88" s="605" t="s">
        <v>2</v>
      </c>
      <c r="D88" s="617" t="s">
        <v>61</v>
      </c>
      <c r="E88" s="619" t="s">
        <v>62</v>
      </c>
      <c r="F88" s="193" t="s">
        <v>0</v>
      </c>
      <c r="G88" s="636" t="s">
        <v>110</v>
      </c>
      <c r="H88" s="626" t="s">
        <v>111</v>
      </c>
      <c r="I88" s="627"/>
      <c r="J88" s="627"/>
      <c r="K88" s="627"/>
      <c r="L88" s="628"/>
      <c r="M88" s="626" t="s">
        <v>111</v>
      </c>
      <c r="N88" s="627"/>
      <c r="O88" s="627"/>
      <c r="P88" s="627"/>
      <c r="Q88" s="628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188"/>
      <c r="AS88" s="49"/>
      <c r="AT88" s="188"/>
    </row>
    <row r="89" spans="1:46" ht="13.5" thickBot="1" x14ac:dyDescent="0.25">
      <c r="A89" s="474"/>
      <c r="B89" s="596"/>
      <c r="C89" s="606"/>
      <c r="D89" s="618"/>
      <c r="E89" s="620"/>
      <c r="F89" s="194" t="s">
        <v>3</v>
      </c>
      <c r="G89" s="637"/>
      <c r="H89" s="195"/>
      <c r="I89" s="196"/>
      <c r="J89" s="196"/>
      <c r="K89" s="196"/>
      <c r="L89" s="397"/>
      <c r="M89" s="195"/>
      <c r="N89" s="196"/>
      <c r="O89" s="196"/>
      <c r="P89" s="196"/>
      <c r="Q89" s="397"/>
      <c r="R89" s="49"/>
      <c r="S89" s="49"/>
      <c r="T89" s="49"/>
      <c r="U89" s="49"/>
      <c r="V89" s="49"/>
      <c r="W89" s="496"/>
      <c r="X89" s="496"/>
      <c r="Y89" s="496"/>
      <c r="Z89" s="496"/>
      <c r="AA89" s="496"/>
      <c r="AB89" s="496"/>
      <c r="AC89" s="496"/>
      <c r="AD89" s="474"/>
      <c r="AE89" s="474"/>
      <c r="AF89" s="474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188"/>
      <c r="AS89" s="49"/>
      <c r="AT89" s="188"/>
    </row>
    <row r="90" spans="1:46" x14ac:dyDescent="0.2">
      <c r="A90" s="474"/>
      <c r="B90" s="197"/>
      <c r="C90" s="198"/>
      <c r="D90" s="212"/>
      <c r="E90" s="211"/>
      <c r="F90" s="199"/>
      <c r="G90" s="453"/>
      <c r="H90" s="199" t="s">
        <v>10</v>
      </c>
      <c r="I90" s="200" t="s">
        <v>12</v>
      </c>
      <c r="J90" s="200" t="s">
        <v>11</v>
      </c>
      <c r="K90" s="200" t="s">
        <v>13</v>
      </c>
      <c r="L90" s="398" t="s">
        <v>14</v>
      </c>
      <c r="M90" s="199" t="s">
        <v>10</v>
      </c>
      <c r="N90" s="200" t="s">
        <v>12</v>
      </c>
      <c r="O90" s="200" t="s">
        <v>11</v>
      </c>
      <c r="P90" s="200" t="s">
        <v>13</v>
      </c>
      <c r="Q90" s="398" t="s">
        <v>14</v>
      </c>
      <c r="R90" s="496"/>
      <c r="S90" s="496"/>
      <c r="T90" s="496"/>
      <c r="U90" s="496"/>
      <c r="V90" s="496"/>
      <c r="W90" s="496"/>
      <c r="X90" s="496"/>
      <c r="Y90" s="496"/>
      <c r="Z90" s="496"/>
      <c r="AA90" s="496"/>
      <c r="AB90" s="496"/>
      <c r="AC90" s="496"/>
      <c r="AD90" s="474"/>
      <c r="AE90" s="474"/>
      <c r="AF90" s="474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188"/>
      <c r="AS90" s="49"/>
      <c r="AT90" s="188"/>
    </row>
    <row r="91" spans="1:46" x14ac:dyDescent="0.2">
      <c r="A91" s="474"/>
      <c r="B91" s="201"/>
      <c r="C91" s="299" t="s">
        <v>112</v>
      </c>
      <c r="D91" s="107"/>
      <c r="E91" s="107"/>
      <c r="F91" s="454"/>
      <c r="G91" s="455">
        <v>20</v>
      </c>
      <c r="H91" s="399"/>
      <c r="I91" s="400"/>
      <c r="J91" s="401"/>
      <c r="K91" s="402" t="s">
        <v>53</v>
      </c>
      <c r="L91" s="403">
        <v>20</v>
      </c>
      <c r="M91" s="399"/>
      <c r="N91" s="400"/>
      <c r="O91" s="401"/>
      <c r="P91" s="402"/>
      <c r="Q91" s="403"/>
      <c r="R91" s="496"/>
      <c r="S91" s="496"/>
      <c r="T91" s="496"/>
      <c r="U91" s="496"/>
      <c r="V91" s="496"/>
      <c r="W91" s="496"/>
      <c r="X91" s="496"/>
      <c r="Y91" s="496"/>
      <c r="Z91" s="496"/>
      <c r="AA91" s="496"/>
      <c r="AB91" s="496"/>
      <c r="AC91" s="496"/>
      <c r="AD91" s="474"/>
      <c r="AE91" s="474"/>
      <c r="AF91" s="474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188"/>
      <c r="AS91" s="49"/>
      <c r="AT91" s="188"/>
    </row>
    <row r="92" spans="1:46" x14ac:dyDescent="0.2">
      <c r="A92" s="474"/>
      <c r="B92" s="201"/>
      <c r="C92" s="299" t="s">
        <v>113</v>
      </c>
      <c r="D92" s="107"/>
      <c r="E92" s="107"/>
      <c r="F92" s="454"/>
      <c r="G92" s="455">
        <v>20</v>
      </c>
      <c r="H92" s="399"/>
      <c r="I92" s="400"/>
      <c r="J92" s="401"/>
      <c r="K92" s="402"/>
      <c r="L92" s="403"/>
      <c r="M92" s="399"/>
      <c r="N92" s="400"/>
      <c r="O92" s="401"/>
      <c r="P92" s="402" t="s">
        <v>53</v>
      </c>
      <c r="Q92" s="403">
        <v>20</v>
      </c>
      <c r="R92" s="496"/>
      <c r="S92" s="496"/>
      <c r="T92" s="496"/>
      <c r="U92" s="496"/>
      <c r="V92" s="496"/>
      <c r="W92" s="496"/>
      <c r="X92" s="496"/>
      <c r="Y92" s="496"/>
      <c r="Z92" s="496"/>
      <c r="AA92" s="496"/>
      <c r="AB92" s="496"/>
      <c r="AC92" s="496"/>
      <c r="AD92" s="474"/>
      <c r="AE92" s="474"/>
      <c r="AF92" s="474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188"/>
      <c r="AS92" s="49"/>
      <c r="AT92" s="188"/>
    </row>
    <row r="93" spans="1:46" x14ac:dyDescent="0.2">
      <c r="A93" s="474"/>
      <c r="B93" s="201"/>
      <c r="C93" s="299" t="s">
        <v>114</v>
      </c>
      <c r="D93" s="107"/>
      <c r="E93" s="107"/>
      <c r="F93" s="454"/>
      <c r="G93" s="455">
        <v>10</v>
      </c>
      <c r="H93" s="399"/>
      <c r="I93" s="400"/>
      <c r="J93" s="401"/>
      <c r="K93" s="402"/>
      <c r="L93" s="403">
        <v>10</v>
      </c>
      <c r="M93" s="399"/>
      <c r="N93" s="400"/>
      <c r="O93" s="401"/>
      <c r="P93" s="402"/>
      <c r="Q93" s="403"/>
      <c r="R93" s="496"/>
      <c r="S93" s="496"/>
      <c r="T93" s="496"/>
      <c r="U93" s="496"/>
      <c r="V93" s="496"/>
      <c r="W93" s="404"/>
      <c r="X93" s="404"/>
      <c r="Y93" s="404"/>
      <c r="Z93" s="404"/>
      <c r="AA93" s="404"/>
      <c r="AB93" s="404"/>
      <c r="AC93" s="496"/>
      <c r="AD93" s="474"/>
      <c r="AE93" s="474"/>
      <c r="AF93" s="474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188"/>
      <c r="AS93" s="49"/>
      <c r="AT93" s="188"/>
    </row>
    <row r="94" spans="1:46" ht="13.5" thickBot="1" x14ac:dyDescent="0.25">
      <c r="A94" s="474"/>
      <c r="B94" s="201"/>
      <c r="C94" s="299" t="s">
        <v>115</v>
      </c>
      <c r="D94" s="100"/>
      <c r="E94" s="100"/>
      <c r="F94" s="454"/>
      <c r="G94" s="455">
        <v>10</v>
      </c>
      <c r="H94" s="399"/>
      <c r="I94" s="400"/>
      <c r="J94" s="401"/>
      <c r="K94" s="402"/>
      <c r="L94" s="403"/>
      <c r="M94" s="399"/>
      <c r="N94" s="400"/>
      <c r="O94" s="401"/>
      <c r="P94" s="402"/>
      <c r="Q94" s="403">
        <v>10</v>
      </c>
      <c r="R94" s="404"/>
      <c r="S94" s="404"/>
      <c r="T94" s="404"/>
      <c r="U94" s="404"/>
      <c r="V94" s="404"/>
      <c r="W94" s="404"/>
      <c r="X94" s="404"/>
      <c r="Y94" s="404"/>
      <c r="Z94" s="404"/>
      <c r="AA94" s="496"/>
      <c r="AB94" s="496"/>
      <c r="AC94" s="496"/>
      <c r="AD94" s="474"/>
      <c r="AE94" s="474"/>
      <c r="AF94" s="474"/>
      <c r="AG94" s="49"/>
      <c r="AH94" s="49"/>
      <c r="AI94" s="49"/>
      <c r="AJ94" s="49"/>
      <c r="AK94" s="49"/>
      <c r="AL94" s="49"/>
      <c r="AM94" s="49"/>
      <c r="AN94" s="49"/>
      <c r="AO94" s="49"/>
      <c r="AP94" s="49"/>
      <c r="AQ94" s="49"/>
      <c r="AR94" s="188"/>
      <c r="AS94" s="49"/>
      <c r="AT94" s="188"/>
    </row>
    <row r="95" spans="1:46" ht="13.5" thickBot="1" x14ac:dyDescent="0.25">
      <c r="A95" s="474"/>
      <c r="B95" s="202"/>
      <c r="C95" s="203" t="s">
        <v>116</v>
      </c>
      <c r="D95" s="209"/>
      <c r="E95" s="210"/>
      <c r="F95" s="456"/>
      <c r="G95" s="407"/>
      <c r="H95" s="405"/>
      <c r="I95" s="406"/>
      <c r="J95" s="406"/>
      <c r="K95" s="406"/>
      <c r="L95" s="407">
        <v>30</v>
      </c>
      <c r="M95" s="405"/>
      <c r="N95" s="406"/>
      <c r="O95" s="406"/>
      <c r="P95" s="406"/>
      <c r="Q95" s="407">
        <v>30</v>
      </c>
      <c r="R95" s="496"/>
      <c r="S95" s="496"/>
      <c r="T95" s="496"/>
      <c r="U95" s="496"/>
      <c r="V95" s="404"/>
      <c r="W95" s="404"/>
      <c r="X95" s="404"/>
      <c r="Y95" s="404"/>
      <c r="Z95" s="404"/>
      <c r="AA95" s="496"/>
      <c r="AB95" s="496"/>
      <c r="AC95" s="496"/>
      <c r="AD95" s="474"/>
      <c r="AE95" s="474"/>
      <c r="AF95" s="474"/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188"/>
      <c r="AS95" s="49"/>
      <c r="AT95" s="188"/>
    </row>
    <row r="96" spans="1:46" x14ac:dyDescent="0.2">
      <c r="A96" s="474"/>
      <c r="B96" s="204"/>
      <c r="C96" s="205"/>
      <c r="D96" s="205"/>
      <c r="E96" s="206"/>
      <c r="F96" s="408"/>
      <c r="G96" s="408"/>
      <c r="H96" s="408"/>
      <c r="I96" s="408"/>
      <c r="J96" s="409"/>
      <c r="K96" s="410"/>
      <c r="L96" s="410"/>
      <c r="M96" s="410"/>
      <c r="N96" s="410"/>
      <c r="O96" s="411"/>
      <c r="P96" s="410"/>
      <c r="Q96" s="411"/>
      <c r="R96" s="496"/>
      <c r="S96" s="496"/>
      <c r="T96" s="496"/>
      <c r="U96" s="496"/>
      <c r="V96" s="404"/>
      <c r="W96" s="404"/>
      <c r="X96" s="404"/>
      <c r="Y96" s="404"/>
      <c r="Z96" s="404"/>
      <c r="AA96" s="496"/>
      <c r="AB96" s="496"/>
      <c r="AC96" s="496"/>
      <c r="AD96" s="474"/>
      <c r="AE96" s="474"/>
      <c r="AF96" s="474"/>
      <c r="AG96" s="49"/>
      <c r="AH96" s="49"/>
      <c r="AI96" s="49"/>
      <c r="AJ96" s="49"/>
      <c r="AK96" s="49"/>
      <c r="AL96" s="49"/>
      <c r="AM96" s="49"/>
      <c r="AN96" s="49"/>
      <c r="AO96" s="49"/>
      <c r="AP96" s="49"/>
      <c r="AQ96" s="49"/>
      <c r="AR96" s="188"/>
      <c r="AS96" s="49"/>
      <c r="AT96" s="188"/>
    </row>
    <row r="97" spans="1:46" x14ac:dyDescent="0.2">
      <c r="A97" s="474"/>
      <c r="B97" s="204"/>
      <c r="C97" s="495"/>
      <c r="D97" s="495"/>
      <c r="E97" s="495"/>
      <c r="F97" s="494"/>
      <c r="G97" s="494"/>
      <c r="H97" s="494"/>
      <c r="I97" s="494"/>
      <c r="J97" s="494"/>
      <c r="K97" s="494"/>
      <c r="L97" s="494"/>
      <c r="M97" s="494"/>
      <c r="N97" s="494"/>
      <c r="O97" s="494"/>
      <c r="P97" s="410"/>
      <c r="Q97" s="411"/>
      <c r="R97" s="496"/>
      <c r="S97" s="496"/>
      <c r="T97" s="496"/>
      <c r="U97" s="496"/>
      <c r="V97" s="404"/>
      <c r="W97" s="404"/>
      <c r="X97" s="404"/>
      <c r="Y97" s="404"/>
      <c r="Z97" s="404"/>
      <c r="AA97" s="496"/>
      <c r="AB97" s="496"/>
      <c r="AC97" s="496"/>
      <c r="AD97" s="474"/>
      <c r="AE97" s="474"/>
      <c r="AF97" s="474"/>
      <c r="AG97" s="49"/>
      <c r="AH97" s="49"/>
      <c r="AI97" s="49"/>
      <c r="AJ97" s="49"/>
      <c r="AK97" s="49"/>
      <c r="AL97" s="49"/>
      <c r="AM97" s="49"/>
      <c r="AN97" s="49"/>
      <c r="AO97" s="49"/>
      <c r="AP97" s="49"/>
      <c r="AQ97" s="49"/>
      <c r="AR97" s="188"/>
      <c r="AS97" s="49"/>
      <c r="AT97" s="188"/>
    </row>
    <row r="98" spans="1:46" x14ac:dyDescent="0.2">
      <c r="A98" s="474"/>
      <c r="B98" s="495" t="s">
        <v>117</v>
      </c>
      <c r="C98" s="495"/>
      <c r="D98" s="495"/>
      <c r="E98" s="495"/>
      <c r="F98" s="494"/>
      <c r="G98" s="494"/>
      <c r="H98" s="494"/>
      <c r="I98" s="494"/>
      <c r="J98" s="494"/>
      <c r="K98" s="494"/>
      <c r="L98" s="494"/>
      <c r="M98" s="494"/>
      <c r="N98" s="494"/>
      <c r="O98" s="494"/>
      <c r="P98" s="410"/>
      <c r="Q98" s="411"/>
      <c r="R98" s="496"/>
      <c r="S98" s="496"/>
      <c r="T98" s="496"/>
      <c r="U98" s="496"/>
      <c r="V98" s="404"/>
      <c r="W98" s="496"/>
      <c r="X98" s="496"/>
      <c r="Y98" s="496"/>
      <c r="Z98" s="496"/>
      <c r="AA98" s="496"/>
      <c r="AB98" s="496"/>
      <c r="AC98" s="496"/>
      <c r="AD98" s="474"/>
      <c r="AE98" s="474"/>
      <c r="AF98" s="474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188"/>
      <c r="AS98" s="49"/>
      <c r="AT98" s="188"/>
    </row>
    <row r="99" spans="1:46" x14ac:dyDescent="0.2">
      <c r="A99" s="474"/>
      <c r="B99" s="204"/>
      <c r="C99" s="192" t="s">
        <v>212</v>
      </c>
      <c r="D99" s="190"/>
      <c r="E99" s="207"/>
      <c r="F99" s="404"/>
      <c r="G99" s="404"/>
      <c r="H99" s="404"/>
      <c r="I99" s="404"/>
      <c r="J99" s="404"/>
      <c r="K99" s="412"/>
      <c r="L99" s="404"/>
      <c r="M99" s="404"/>
      <c r="N99" s="412"/>
      <c r="O99" s="412"/>
      <c r="P99" s="410"/>
      <c r="Q99" s="411"/>
      <c r="R99" s="496"/>
      <c r="S99" s="496"/>
      <c r="T99" s="496"/>
      <c r="U99" s="496"/>
      <c r="V99" s="404"/>
      <c r="W99" s="496"/>
      <c r="X99" s="496"/>
      <c r="Y99" s="496"/>
      <c r="Z99" s="496"/>
      <c r="AA99" s="496"/>
      <c r="AB99" s="496"/>
      <c r="AC99" s="496"/>
      <c r="AD99" s="474"/>
      <c r="AE99" s="474"/>
      <c r="AF99" s="474"/>
      <c r="AG99" s="49"/>
      <c r="AH99" s="49"/>
      <c r="AI99" s="49"/>
      <c r="AJ99" s="49"/>
      <c r="AK99" s="49"/>
      <c r="AL99" s="49"/>
      <c r="AM99" s="49"/>
      <c r="AN99" s="49"/>
      <c r="AO99" s="49"/>
      <c r="AP99" s="49"/>
      <c r="AQ99" s="49"/>
      <c r="AR99" s="188"/>
      <c r="AS99" s="49"/>
      <c r="AT99" s="188"/>
    </row>
    <row r="100" spans="1:46" x14ac:dyDescent="0.2">
      <c r="A100" s="474"/>
      <c r="B100" s="190"/>
      <c r="C100" s="192" t="s">
        <v>213</v>
      </c>
      <c r="D100" s="190"/>
      <c r="E100" s="190"/>
      <c r="F100" s="404"/>
      <c r="G100" s="404"/>
      <c r="H100" s="404"/>
      <c r="I100" s="404"/>
      <c r="J100" s="404"/>
      <c r="K100" s="404"/>
      <c r="L100" s="404"/>
      <c r="M100" s="404"/>
      <c r="N100" s="412"/>
      <c r="O100" s="412"/>
      <c r="P100" s="410"/>
      <c r="Q100" s="411"/>
      <c r="R100" s="496"/>
      <c r="S100" s="496"/>
      <c r="T100" s="496"/>
      <c r="U100" s="496"/>
      <c r="V100" s="496"/>
      <c r="W100" s="496"/>
      <c r="X100" s="496"/>
      <c r="Y100" s="496"/>
      <c r="Z100" s="496"/>
      <c r="AA100" s="496"/>
      <c r="AB100" s="496"/>
      <c r="AC100" s="496"/>
      <c r="AD100" s="474"/>
      <c r="AE100" s="474"/>
      <c r="AF100" s="474"/>
      <c r="AG100" s="49"/>
      <c r="AH100" s="49"/>
      <c r="AI100" s="49"/>
      <c r="AJ100" s="49"/>
      <c r="AK100" s="49"/>
      <c r="AL100" s="49"/>
      <c r="AM100" s="49"/>
      <c r="AN100" s="49"/>
      <c r="AO100" s="49"/>
      <c r="AP100" s="49"/>
      <c r="AQ100" s="49"/>
      <c r="AR100" s="188"/>
      <c r="AS100" s="49"/>
      <c r="AT100" s="188"/>
    </row>
    <row r="101" spans="1:46" x14ac:dyDescent="0.2">
      <c r="A101" s="474"/>
      <c r="B101" s="190"/>
      <c r="C101" s="192" t="s">
        <v>214</v>
      </c>
      <c r="D101" s="190"/>
      <c r="E101" s="190"/>
      <c r="F101" s="404"/>
      <c r="G101" s="404"/>
      <c r="H101" s="404"/>
      <c r="I101" s="404"/>
      <c r="J101" s="404"/>
      <c r="K101" s="404"/>
      <c r="L101" s="404"/>
      <c r="M101" s="404"/>
      <c r="N101" s="412"/>
      <c r="O101" s="412"/>
      <c r="P101" s="410"/>
      <c r="Q101" s="411"/>
      <c r="R101" s="496"/>
      <c r="S101" s="496"/>
      <c r="T101" s="496"/>
      <c r="U101" s="496"/>
      <c r="V101" s="496"/>
      <c r="W101" s="496"/>
      <c r="X101" s="496"/>
      <c r="Y101" s="496"/>
      <c r="Z101" s="496"/>
      <c r="AA101" s="496"/>
      <c r="AB101" s="496"/>
      <c r="AC101" s="496"/>
      <c r="AD101" s="474"/>
      <c r="AE101" s="474"/>
      <c r="AF101" s="474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49"/>
      <c r="AR101" s="188"/>
      <c r="AS101" s="49"/>
      <c r="AT101" s="188"/>
    </row>
    <row r="102" spans="1:46" x14ac:dyDescent="0.2">
      <c r="A102" s="474"/>
      <c r="B102" s="208" t="s">
        <v>118</v>
      </c>
      <c r="C102" s="208"/>
      <c r="D102" s="208"/>
      <c r="E102" s="208"/>
      <c r="F102" s="496"/>
      <c r="G102" s="496"/>
      <c r="H102" s="496"/>
      <c r="I102" s="496"/>
      <c r="J102" s="496"/>
      <c r="K102" s="496"/>
      <c r="L102" s="496"/>
      <c r="M102" s="404"/>
      <c r="N102" s="404"/>
      <c r="O102" s="404"/>
      <c r="P102" s="410"/>
      <c r="Q102" s="411"/>
      <c r="R102" s="496"/>
      <c r="S102" s="496"/>
      <c r="T102" s="496"/>
      <c r="U102" s="496"/>
      <c r="V102" s="496"/>
      <c r="W102" s="496"/>
      <c r="X102" s="496"/>
      <c r="Y102" s="496"/>
      <c r="Z102" s="496"/>
      <c r="AA102" s="496"/>
      <c r="AB102" s="496"/>
      <c r="AC102" s="496"/>
      <c r="AD102" s="474"/>
      <c r="AE102" s="474"/>
      <c r="AF102" s="474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188"/>
      <c r="AS102" s="49"/>
      <c r="AT102" s="188"/>
    </row>
    <row r="103" spans="1:46" x14ac:dyDescent="0.2">
      <c r="A103" s="474"/>
      <c r="B103" s="190"/>
      <c r="C103" s="192" t="s">
        <v>215</v>
      </c>
      <c r="D103" s="190"/>
      <c r="E103" s="190"/>
      <c r="F103" s="404"/>
      <c r="G103" s="404"/>
      <c r="H103" s="404"/>
      <c r="I103" s="404"/>
      <c r="J103" s="404"/>
      <c r="K103" s="404"/>
      <c r="L103" s="404"/>
      <c r="M103" s="404"/>
      <c r="N103" s="404"/>
      <c r="O103" s="404"/>
      <c r="P103" s="496"/>
      <c r="Q103" s="496"/>
      <c r="R103" s="496"/>
      <c r="S103" s="496"/>
      <c r="T103" s="496"/>
      <c r="U103" s="496"/>
      <c r="V103" s="496"/>
      <c r="W103" s="496"/>
      <c r="X103" s="496"/>
      <c r="Y103" s="496"/>
      <c r="Z103" s="496"/>
      <c r="AA103" s="496"/>
      <c r="AB103" s="496"/>
      <c r="AC103" s="496"/>
      <c r="AD103" s="474"/>
      <c r="AE103" s="474"/>
      <c r="AF103" s="49"/>
      <c r="AG103" s="49"/>
      <c r="AH103" s="49"/>
      <c r="AI103" s="49"/>
      <c r="AJ103" s="49"/>
      <c r="AK103" s="49"/>
      <c r="AL103" s="49"/>
      <c r="AM103" s="49"/>
      <c r="AN103" s="49"/>
      <c r="AO103" s="49"/>
      <c r="AP103" s="49"/>
      <c r="AQ103" s="49"/>
      <c r="AR103" s="188"/>
      <c r="AS103" s="49"/>
      <c r="AT103" s="188"/>
    </row>
    <row r="104" spans="1:46" x14ac:dyDescent="0.2">
      <c r="A104" s="474"/>
      <c r="B104" s="186"/>
      <c r="C104" s="192" t="s">
        <v>216</v>
      </c>
      <c r="D104" s="187"/>
      <c r="E104" s="187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6"/>
      <c r="Q104" s="496"/>
      <c r="R104" s="496"/>
      <c r="S104" s="496"/>
      <c r="T104" s="496"/>
      <c r="U104" s="496"/>
      <c r="V104" s="496"/>
      <c r="W104" s="404"/>
      <c r="X104" s="496"/>
      <c r="Y104" s="496"/>
      <c r="Z104" s="496"/>
      <c r="AA104" s="496"/>
      <c r="AB104" s="496"/>
      <c r="AC104" s="496"/>
      <c r="AD104" s="474"/>
      <c r="AE104" s="474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188"/>
      <c r="AS104" s="49"/>
      <c r="AT104" s="188"/>
    </row>
    <row r="105" spans="1:46" x14ac:dyDescent="0.2">
      <c r="A105" s="474"/>
      <c r="B105" s="186"/>
      <c r="C105" s="192" t="s">
        <v>217</v>
      </c>
      <c r="D105" s="187"/>
      <c r="E105" s="187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04"/>
      <c r="Q105" s="404"/>
      <c r="R105" s="404"/>
      <c r="S105" s="404"/>
      <c r="T105" s="404"/>
      <c r="U105" s="404"/>
      <c r="V105" s="404"/>
      <c r="W105" s="404"/>
      <c r="X105" s="496"/>
      <c r="Y105" s="496"/>
      <c r="Z105" s="496"/>
      <c r="AA105" s="496"/>
      <c r="AB105" s="496"/>
      <c r="AC105" s="496"/>
      <c r="AD105" s="474"/>
      <c r="AE105" s="474"/>
      <c r="AF105" s="49"/>
      <c r="AG105" s="49"/>
      <c r="AH105" s="49"/>
      <c r="AI105" s="49"/>
      <c r="AJ105" s="49"/>
      <c r="AK105" s="49"/>
      <c r="AL105" s="49"/>
      <c r="AM105" s="49"/>
      <c r="AN105" s="49"/>
      <c r="AO105" s="49"/>
      <c r="AP105" s="49"/>
      <c r="AQ105" s="49"/>
      <c r="AR105" s="188"/>
      <c r="AS105" s="49"/>
      <c r="AT105" s="188"/>
    </row>
    <row r="106" spans="1:46" x14ac:dyDescent="0.2">
      <c r="A106" s="474"/>
      <c r="B106" s="495"/>
      <c r="C106" s="192" t="s">
        <v>218</v>
      </c>
      <c r="D106" s="495"/>
      <c r="E106" s="495"/>
      <c r="F106" s="99"/>
      <c r="G106" s="99"/>
      <c r="P106" s="404"/>
      <c r="Q106" s="404"/>
      <c r="R106" s="404"/>
      <c r="S106" s="404"/>
      <c r="T106" s="404"/>
      <c r="U106" s="404"/>
      <c r="V106" s="404"/>
      <c r="W106" s="404"/>
      <c r="X106" s="496"/>
      <c r="Y106" s="496"/>
      <c r="Z106" s="496"/>
      <c r="AA106" s="496"/>
      <c r="AB106" s="496"/>
      <c r="AC106" s="496"/>
      <c r="AD106" s="474"/>
      <c r="AE106" s="474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188"/>
      <c r="AS106" s="49"/>
      <c r="AT106" s="188"/>
    </row>
    <row r="107" spans="1:46" x14ac:dyDescent="0.2">
      <c r="A107" s="474"/>
      <c r="B107" s="190"/>
      <c r="C107" s="190"/>
      <c r="D107" s="190"/>
      <c r="E107" s="190"/>
      <c r="F107" s="404"/>
      <c r="G107" s="404"/>
      <c r="H107" s="404"/>
      <c r="I107" s="404"/>
      <c r="J107" s="404"/>
      <c r="K107" s="404"/>
      <c r="L107" s="404"/>
      <c r="M107" s="404"/>
      <c r="N107" s="404"/>
      <c r="O107" s="404"/>
      <c r="P107" s="404"/>
      <c r="Q107" s="404"/>
      <c r="R107" s="404"/>
      <c r="S107" s="404"/>
      <c r="T107" s="404"/>
      <c r="U107" s="404"/>
      <c r="V107" s="404"/>
      <c r="W107" s="404"/>
      <c r="X107" s="496"/>
      <c r="Y107" s="496"/>
      <c r="Z107" s="496"/>
      <c r="AA107" s="496"/>
      <c r="AB107" s="496"/>
      <c r="AC107" s="496"/>
      <c r="AD107" s="474"/>
      <c r="AE107" s="474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188"/>
      <c r="AS107" s="49"/>
      <c r="AT107" s="188"/>
    </row>
    <row r="108" spans="1:46" x14ac:dyDescent="0.2">
      <c r="A108" s="474"/>
      <c r="B108" s="186"/>
      <c r="C108" s="187"/>
      <c r="D108" s="187"/>
      <c r="E108" s="187"/>
      <c r="F108" s="457"/>
      <c r="G108" s="457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188"/>
      <c r="AS108" s="49"/>
      <c r="AT108" s="188"/>
    </row>
    <row r="109" spans="1:46" x14ac:dyDescent="0.2">
      <c r="A109" s="474"/>
      <c r="B109" s="186"/>
      <c r="C109" s="187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188"/>
      <c r="AS109" s="49"/>
      <c r="AT109" s="188"/>
    </row>
  </sheetData>
  <mergeCells count="47">
    <mergeCell ref="B18:C18"/>
    <mergeCell ref="B9:C9"/>
    <mergeCell ref="AR6:AR7"/>
    <mergeCell ref="AS6:AS7"/>
    <mergeCell ref="A28:AT28"/>
    <mergeCell ref="H6:AK6"/>
    <mergeCell ref="B6:B7"/>
    <mergeCell ref="C6:C7"/>
    <mergeCell ref="A2:AT2"/>
    <mergeCell ref="A4:AT4"/>
    <mergeCell ref="AQ6:AQ7"/>
    <mergeCell ref="A6:A7"/>
    <mergeCell ref="AT6:AT7"/>
    <mergeCell ref="D6:D7"/>
    <mergeCell ref="E6:E7"/>
    <mergeCell ref="B3:AT3"/>
    <mergeCell ref="G6:G7"/>
    <mergeCell ref="A81:AT81"/>
    <mergeCell ref="C88:C89"/>
    <mergeCell ref="D88:D89"/>
    <mergeCell ref="E88:E89"/>
    <mergeCell ref="B59:AM59"/>
    <mergeCell ref="A60:AS60"/>
    <mergeCell ref="B61:B62"/>
    <mergeCell ref="C61:C62"/>
    <mergeCell ref="H61:AP61"/>
    <mergeCell ref="H88:L88"/>
    <mergeCell ref="M88:Q88"/>
    <mergeCell ref="B64:C64"/>
    <mergeCell ref="D68:E68"/>
    <mergeCell ref="D64:E64"/>
    <mergeCell ref="B88:B89"/>
    <mergeCell ref="G88:G89"/>
    <mergeCell ref="AS29:AS30"/>
    <mergeCell ref="AT29:AT30"/>
    <mergeCell ref="AQ29:AQ30"/>
    <mergeCell ref="AR29:AR30"/>
    <mergeCell ref="AQ61:AQ62"/>
    <mergeCell ref="AR61:AR62"/>
    <mergeCell ref="AS61:AS62"/>
    <mergeCell ref="AT61:AT62"/>
    <mergeCell ref="AT59:AT60"/>
    <mergeCell ref="B32:C32"/>
    <mergeCell ref="B29:B30"/>
    <mergeCell ref="H29:AK29"/>
    <mergeCell ref="G29:G30"/>
    <mergeCell ref="C29:C30"/>
  </mergeCells>
  <phoneticPr fontId="0" type="noConversion"/>
  <printOptions horizontalCentered="1"/>
  <pageMargins left="0.15748031496062992" right="0.15748031496062992" top="1.4566929133858268" bottom="0.39370078740157483" header="0.78740157480314965" footer="0.31496062992125984"/>
  <pageSetup paperSize="8" scale="86" fitToHeight="0" orientation="landscape" useFirstPageNumber="1" horizontalDpi="300" verticalDpi="300" r:id="rId1"/>
  <headerFooter alignWithMargins="0">
    <oddHeader>&amp;L&amp;"Arial,Félkövér"&amp;12Óbudai Egyetem
Neumann János Informatikai Kar&amp;C&amp;14BSc Mintatanterv 
Nappali tagozat&amp;10
&amp;RÉrvényes: 2018/2019. tanévtől</oddHeader>
    <oddFooter>&amp;C&amp;11Tanterv - Nappali&amp;8
&amp;R&amp;P / &amp;N</oddFooter>
  </headerFooter>
  <rowBreaks count="1" manualBreakCount="1">
    <brk id="58" max="4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3:AT105"/>
  <sheetViews>
    <sheetView view="pageBreakPreview" zoomScale="75" zoomScaleNormal="75" zoomScaleSheetLayoutView="75" workbookViewId="0">
      <pane xSplit="3" ySplit="5" topLeftCell="D6" activePane="bottomRight" state="frozen"/>
      <selection pane="topRight" activeCell="D1" sqref="D1"/>
      <selection pane="bottomLeft" activeCell="A13" sqref="A13"/>
      <selection pane="bottomRight" activeCell="D93" sqref="D93"/>
    </sheetView>
  </sheetViews>
  <sheetFormatPr defaultColWidth="9.140625" defaultRowHeight="12.75" x14ac:dyDescent="0.2"/>
  <cols>
    <col min="1" max="1" width="5.5703125" style="29" customWidth="1"/>
    <col min="2" max="2" width="14.5703125" style="18" customWidth="1"/>
    <col min="3" max="3" width="52.5703125" style="19" bestFit="1" customWidth="1"/>
    <col min="4" max="4" width="22.42578125" style="19" customWidth="1"/>
    <col min="5" max="5" width="40" style="19" bestFit="1" customWidth="1"/>
    <col min="6" max="7" width="5.5703125" style="99" customWidth="1"/>
    <col min="8" max="42" width="3.140625" style="99" customWidth="1"/>
    <col min="43" max="43" width="4.140625" style="99" bestFit="1" customWidth="1"/>
    <col min="44" max="44" width="15.42578125" style="153" bestFit="1" customWidth="1"/>
    <col min="45" max="45" width="4" style="99" bestFit="1" customWidth="1"/>
    <col min="46" max="46" width="13.5703125" style="185" bestFit="1" customWidth="1"/>
    <col min="47" max="16384" width="9.140625" style="185"/>
  </cols>
  <sheetData>
    <row r="3" spans="1:46" ht="15.75" x14ac:dyDescent="0.2">
      <c r="A3" s="638"/>
      <c r="B3" s="639"/>
      <c r="C3" s="639"/>
      <c r="D3" s="639"/>
      <c r="E3" s="639"/>
      <c r="F3" s="639"/>
      <c r="G3" s="639"/>
      <c r="H3" s="639"/>
      <c r="I3" s="639"/>
      <c r="J3" s="639"/>
      <c r="K3" s="639"/>
      <c r="L3" s="639"/>
      <c r="M3" s="639"/>
      <c r="N3" s="639"/>
      <c r="O3" s="639"/>
      <c r="P3" s="639"/>
      <c r="Q3" s="639"/>
      <c r="R3" s="639"/>
      <c r="S3" s="639"/>
      <c r="T3" s="639"/>
      <c r="U3" s="639"/>
      <c r="V3" s="639"/>
      <c r="W3" s="639"/>
      <c r="X3" s="639"/>
      <c r="Y3" s="639"/>
      <c r="Z3" s="639"/>
      <c r="AA3" s="639"/>
      <c r="AB3" s="639"/>
      <c r="AC3" s="639"/>
      <c r="AD3" s="639"/>
      <c r="AE3" s="639"/>
      <c r="AF3" s="639"/>
      <c r="AG3" s="639"/>
      <c r="AH3" s="639"/>
      <c r="AI3" s="639"/>
      <c r="AJ3" s="639"/>
      <c r="AK3" s="639"/>
      <c r="AL3" s="639"/>
      <c r="AM3" s="639"/>
      <c r="AN3" s="639"/>
      <c r="AO3" s="639"/>
      <c r="AP3" s="639"/>
      <c r="AQ3" s="639"/>
      <c r="AR3" s="639"/>
      <c r="AS3" s="639"/>
      <c r="AT3" s="639"/>
    </row>
    <row r="4" spans="1:46" ht="15.75" x14ac:dyDescent="0.2">
      <c r="B4" s="668" t="s">
        <v>52</v>
      </c>
      <c r="C4" s="668"/>
      <c r="D4" s="480"/>
      <c r="E4" s="480"/>
      <c r="F4" s="341"/>
      <c r="G4" s="341"/>
      <c r="H4" s="341"/>
      <c r="I4" s="341"/>
      <c r="J4" s="341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  <c r="V4" s="341"/>
      <c r="W4" s="341"/>
      <c r="X4" s="341"/>
      <c r="Y4" s="341"/>
      <c r="Z4" s="341"/>
      <c r="AA4" s="341"/>
      <c r="AB4" s="341"/>
      <c r="AC4" s="341"/>
      <c r="AD4" s="341"/>
      <c r="AE4" s="341"/>
      <c r="AF4" s="341"/>
      <c r="AG4" s="341"/>
      <c r="AH4" s="341"/>
      <c r="AI4" s="341"/>
      <c r="AJ4" s="341"/>
      <c r="AK4" s="341"/>
      <c r="AL4" s="341"/>
      <c r="AM4" s="341"/>
      <c r="AN4" s="341"/>
      <c r="AO4" s="341"/>
      <c r="AP4" s="341"/>
      <c r="AQ4" s="341"/>
    </row>
    <row r="5" spans="1:46" x14ac:dyDescent="0.2">
      <c r="B5" s="186"/>
      <c r="C5" s="187"/>
      <c r="D5" s="187"/>
      <c r="E5" s="187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</row>
    <row r="6" spans="1:46" x14ac:dyDescent="0.2">
      <c r="A6" s="185"/>
      <c r="B6" s="26"/>
      <c r="C6" s="20"/>
      <c r="D6" s="20"/>
      <c r="E6" s="20"/>
      <c r="F6" s="98"/>
      <c r="G6" s="98"/>
      <c r="H6" s="474"/>
      <c r="I6" s="474"/>
      <c r="J6" s="474"/>
      <c r="K6" s="474"/>
      <c r="L6" s="98"/>
      <c r="M6" s="98"/>
      <c r="N6" s="98"/>
      <c r="O6" s="98"/>
      <c r="P6" s="474"/>
      <c r="Q6" s="98"/>
      <c r="R6" s="98"/>
      <c r="S6" s="98"/>
      <c r="T6" s="98"/>
      <c r="U6" s="474"/>
      <c r="V6" s="98"/>
      <c r="W6" s="98"/>
      <c r="X6" s="98"/>
      <c r="Y6" s="98"/>
      <c r="Z6" s="474"/>
      <c r="AA6" s="98"/>
      <c r="AB6" s="98"/>
      <c r="AC6" s="98"/>
      <c r="AD6" s="98"/>
      <c r="AE6" s="474"/>
      <c r="AF6" s="98"/>
      <c r="AG6" s="474"/>
      <c r="AH6" s="474"/>
      <c r="AI6" s="474"/>
      <c r="AJ6" s="474"/>
      <c r="AK6" s="98"/>
      <c r="AL6" s="474"/>
      <c r="AM6" s="474"/>
      <c r="AN6" s="474"/>
      <c r="AO6" s="474"/>
      <c r="AP6" s="98"/>
      <c r="AQ6" s="474"/>
    </row>
    <row r="7" spans="1:46" s="146" customFormat="1" ht="13.5" thickBot="1" x14ac:dyDescent="0.25">
      <c r="A7" s="622" t="s">
        <v>18</v>
      </c>
      <c r="B7" s="622"/>
      <c r="C7" s="622"/>
      <c r="D7" s="622"/>
      <c r="E7" s="622"/>
      <c r="F7" s="622"/>
      <c r="G7" s="622"/>
      <c r="H7" s="622"/>
      <c r="I7" s="622"/>
      <c r="J7" s="622"/>
      <c r="K7" s="622"/>
      <c r="L7" s="622"/>
      <c r="M7" s="622"/>
      <c r="N7" s="622"/>
      <c r="O7" s="622"/>
      <c r="P7" s="622"/>
      <c r="Q7" s="622"/>
      <c r="R7" s="622"/>
      <c r="S7" s="622"/>
      <c r="T7" s="622"/>
      <c r="U7" s="622"/>
      <c r="V7" s="622"/>
      <c r="W7" s="622"/>
      <c r="X7" s="622"/>
      <c r="Y7" s="622"/>
      <c r="Z7" s="622"/>
      <c r="AA7" s="622"/>
      <c r="AB7" s="622"/>
      <c r="AC7" s="622"/>
      <c r="AD7" s="622"/>
      <c r="AE7" s="622"/>
      <c r="AF7" s="622"/>
      <c r="AG7" s="622"/>
      <c r="AH7" s="622"/>
      <c r="AI7" s="622"/>
      <c r="AJ7" s="622"/>
      <c r="AK7" s="622"/>
      <c r="AL7" s="622"/>
      <c r="AM7" s="622"/>
      <c r="AN7" s="622"/>
      <c r="AO7" s="622"/>
      <c r="AP7" s="622"/>
      <c r="AQ7" s="622"/>
      <c r="AR7" s="622"/>
      <c r="AS7" s="622"/>
      <c r="AT7" s="622"/>
    </row>
    <row r="8" spans="1:46" s="146" customFormat="1" x14ac:dyDescent="0.2">
      <c r="A8" s="478"/>
      <c r="B8" s="660" t="s">
        <v>16</v>
      </c>
      <c r="C8" s="601" t="s">
        <v>2</v>
      </c>
      <c r="D8" s="617" t="s">
        <v>61</v>
      </c>
      <c r="E8" s="619" t="s">
        <v>62</v>
      </c>
      <c r="F8" s="1" t="s">
        <v>0</v>
      </c>
      <c r="G8" s="599" t="s">
        <v>110</v>
      </c>
      <c r="H8" s="597" t="s">
        <v>1</v>
      </c>
      <c r="I8" s="598"/>
      <c r="J8" s="598"/>
      <c r="K8" s="598"/>
      <c r="L8" s="598"/>
      <c r="M8" s="598"/>
      <c r="N8" s="598"/>
      <c r="O8" s="598"/>
      <c r="P8" s="598"/>
      <c r="Q8" s="598"/>
      <c r="R8" s="598"/>
      <c r="S8" s="598"/>
      <c r="T8" s="598"/>
      <c r="U8" s="598"/>
      <c r="V8" s="598"/>
      <c r="W8" s="598"/>
      <c r="X8" s="598"/>
      <c r="Y8" s="598"/>
      <c r="Z8" s="598"/>
      <c r="AA8" s="598"/>
      <c r="AB8" s="598"/>
      <c r="AC8" s="598"/>
      <c r="AD8" s="598"/>
      <c r="AE8" s="598"/>
      <c r="AF8" s="598"/>
      <c r="AG8" s="598"/>
      <c r="AH8" s="598"/>
      <c r="AI8" s="598"/>
      <c r="AJ8" s="598"/>
      <c r="AK8" s="598"/>
      <c r="AL8" s="3"/>
      <c r="AM8" s="3"/>
      <c r="AN8" s="3"/>
      <c r="AO8" s="363"/>
      <c r="AP8" s="364"/>
      <c r="AQ8" s="635"/>
      <c r="AR8" s="670" t="s">
        <v>23</v>
      </c>
      <c r="AS8" s="609"/>
      <c r="AT8" s="605" t="s">
        <v>23</v>
      </c>
    </row>
    <row r="9" spans="1:46" s="146" customFormat="1" ht="13.5" thickBot="1" x14ac:dyDescent="0.25">
      <c r="A9" s="30"/>
      <c r="B9" s="669"/>
      <c r="C9" s="624"/>
      <c r="D9" s="618"/>
      <c r="E9" s="620"/>
      <c r="F9" s="4" t="s">
        <v>3</v>
      </c>
      <c r="G9" s="600"/>
      <c r="H9" s="5"/>
      <c r="I9" s="6"/>
      <c r="J9" s="6" t="s">
        <v>4</v>
      </c>
      <c r="K9" s="6"/>
      <c r="L9" s="365"/>
      <c r="M9" s="6"/>
      <c r="N9" s="6"/>
      <c r="O9" s="6" t="s">
        <v>5</v>
      </c>
      <c r="P9" s="6"/>
      <c r="Q9" s="365"/>
      <c r="R9" s="6"/>
      <c r="S9" s="6"/>
      <c r="T9" s="6" t="s">
        <v>6</v>
      </c>
      <c r="U9" s="6"/>
      <c r="V9" s="365"/>
      <c r="W9" s="6"/>
      <c r="X9" s="6"/>
      <c r="Y9" s="6" t="s">
        <v>7</v>
      </c>
      <c r="Z9" s="6"/>
      <c r="AA9" s="365"/>
      <c r="AB9" s="6"/>
      <c r="AC9" s="6"/>
      <c r="AD9" s="6" t="s">
        <v>8</v>
      </c>
      <c r="AE9" s="6"/>
      <c r="AF9" s="365"/>
      <c r="AG9" s="5"/>
      <c r="AH9" s="6"/>
      <c r="AI9" s="6" t="s">
        <v>9</v>
      </c>
      <c r="AJ9" s="6"/>
      <c r="AK9" s="366"/>
      <c r="AL9" s="5"/>
      <c r="AM9" s="6"/>
      <c r="AN9" s="6" t="s">
        <v>15</v>
      </c>
      <c r="AO9" s="6"/>
      <c r="AP9" s="365"/>
      <c r="AQ9" s="596"/>
      <c r="AR9" s="671"/>
      <c r="AS9" s="610"/>
      <c r="AT9" s="606"/>
    </row>
    <row r="10" spans="1:46" s="146" customFormat="1" x14ac:dyDescent="0.2">
      <c r="A10" s="462"/>
      <c r="B10" s="232"/>
      <c r="C10" s="233"/>
      <c r="D10" s="120"/>
      <c r="E10" s="120"/>
      <c r="F10" s="664"/>
      <c r="G10" s="665"/>
      <c r="H10" s="11" t="s">
        <v>10</v>
      </c>
      <c r="I10" s="12" t="s">
        <v>12</v>
      </c>
      <c r="J10" s="12" t="s">
        <v>11</v>
      </c>
      <c r="K10" s="12" t="s">
        <v>13</v>
      </c>
      <c r="L10" s="367" t="s">
        <v>14</v>
      </c>
      <c r="M10" s="11" t="s">
        <v>10</v>
      </c>
      <c r="N10" s="12" t="s">
        <v>12</v>
      </c>
      <c r="O10" s="12" t="s">
        <v>11</v>
      </c>
      <c r="P10" s="12" t="s">
        <v>13</v>
      </c>
      <c r="Q10" s="367" t="s">
        <v>14</v>
      </c>
      <c r="R10" s="11" t="s">
        <v>10</v>
      </c>
      <c r="S10" s="12" t="s">
        <v>12</v>
      </c>
      <c r="T10" s="12" t="s">
        <v>11</v>
      </c>
      <c r="U10" s="12" t="s">
        <v>13</v>
      </c>
      <c r="V10" s="367" t="s">
        <v>14</v>
      </c>
      <c r="W10" s="11" t="s">
        <v>10</v>
      </c>
      <c r="X10" s="12" t="s">
        <v>12</v>
      </c>
      <c r="Y10" s="12" t="s">
        <v>11</v>
      </c>
      <c r="Z10" s="12" t="s">
        <v>13</v>
      </c>
      <c r="AA10" s="367" t="s">
        <v>14</v>
      </c>
      <c r="AB10" s="11" t="s">
        <v>10</v>
      </c>
      <c r="AC10" s="12" t="s">
        <v>12</v>
      </c>
      <c r="AD10" s="12" t="s">
        <v>11</v>
      </c>
      <c r="AE10" s="12" t="s">
        <v>13</v>
      </c>
      <c r="AF10" s="367" t="s">
        <v>14</v>
      </c>
      <c r="AG10" s="11" t="s">
        <v>10</v>
      </c>
      <c r="AH10" s="12" t="s">
        <v>12</v>
      </c>
      <c r="AI10" s="12" t="s">
        <v>11</v>
      </c>
      <c r="AJ10" s="12" t="s">
        <v>13</v>
      </c>
      <c r="AK10" s="367" t="s">
        <v>14</v>
      </c>
      <c r="AL10" s="13" t="s">
        <v>10</v>
      </c>
      <c r="AM10" s="474" t="s">
        <v>12</v>
      </c>
      <c r="AN10" s="474" t="s">
        <v>11</v>
      </c>
      <c r="AO10" s="474" t="s">
        <v>13</v>
      </c>
      <c r="AP10" s="368" t="s">
        <v>14</v>
      </c>
      <c r="AQ10" s="342"/>
      <c r="AR10" s="330" t="s">
        <v>16</v>
      </c>
      <c r="AS10" s="58"/>
      <c r="AT10" s="315" t="s">
        <v>16</v>
      </c>
    </row>
    <row r="11" spans="1:46" s="146" customFormat="1" x14ac:dyDescent="0.2">
      <c r="A11" s="32"/>
      <c r="B11" s="666" t="s">
        <v>297</v>
      </c>
      <c r="C11" s="667"/>
      <c r="D11" s="463"/>
      <c r="E11" s="463"/>
      <c r="F11" s="117"/>
      <c r="G11" s="118"/>
      <c r="H11" s="413"/>
      <c r="I11" s="413"/>
      <c r="J11" s="413"/>
      <c r="K11" s="413"/>
      <c r="L11" s="414"/>
      <c r="M11" s="413"/>
      <c r="N11" s="413"/>
      <c r="O11" s="413"/>
      <c r="P11" s="413"/>
      <c r="Q11" s="414"/>
      <c r="R11" s="413"/>
      <c r="S11" s="413"/>
      <c r="T11" s="413"/>
      <c r="U11" s="413"/>
      <c r="V11" s="414"/>
      <c r="W11" s="413"/>
      <c r="X11" s="413"/>
      <c r="Y11" s="413"/>
      <c r="Z11" s="413"/>
      <c r="AA11" s="414"/>
      <c r="AB11" s="413"/>
      <c r="AC11" s="413"/>
      <c r="AD11" s="413"/>
      <c r="AE11" s="413"/>
      <c r="AF11" s="414"/>
      <c r="AG11" s="413"/>
      <c r="AH11" s="413"/>
      <c r="AI11" s="413"/>
      <c r="AJ11" s="413"/>
      <c r="AK11" s="414"/>
      <c r="AL11" s="413"/>
      <c r="AM11" s="413"/>
      <c r="AN11" s="413"/>
      <c r="AO11" s="413"/>
      <c r="AP11" s="414"/>
      <c r="AQ11" s="343"/>
      <c r="AR11" s="333"/>
      <c r="AS11" s="59"/>
      <c r="AT11" s="228"/>
    </row>
    <row r="12" spans="1:46" s="146" customFormat="1" x14ac:dyDescent="0.2">
      <c r="A12" s="32"/>
      <c r="B12" s="653" t="s">
        <v>195</v>
      </c>
      <c r="C12" s="655"/>
      <c r="D12" s="463"/>
      <c r="E12" s="463"/>
      <c r="F12" s="60">
        <f>SUM(F13:F20)</f>
        <v>22</v>
      </c>
      <c r="G12" s="149">
        <f>SUM(G13:G20)</f>
        <v>30</v>
      </c>
      <c r="H12" s="32">
        <f>SUM(H13:H20)</f>
        <v>0</v>
      </c>
      <c r="I12" s="60">
        <f>SUM(I13:I20)</f>
        <v>0</v>
      </c>
      <c r="J12" s="60">
        <f>SUM(J13:J20)</f>
        <v>0</v>
      </c>
      <c r="K12" s="60"/>
      <c r="L12" s="369">
        <f>SUM(L13:L20)</f>
        <v>0</v>
      </c>
      <c r="M12" s="32">
        <f>SUM(M13:M20)</f>
        <v>0</v>
      </c>
      <c r="N12" s="60">
        <f>SUM(N13:N20)</f>
        <v>0</v>
      </c>
      <c r="O12" s="60">
        <f>SUM(O13:O20)</f>
        <v>0</v>
      </c>
      <c r="P12" s="60"/>
      <c r="Q12" s="369">
        <f>SUM(Q13:Q20)</f>
        <v>0</v>
      </c>
      <c r="R12" s="32">
        <f>SUM(R13:R20)</f>
        <v>0</v>
      </c>
      <c r="S12" s="60">
        <f>SUM(S13:S20)</f>
        <v>0</v>
      </c>
      <c r="T12" s="60">
        <f>SUM(T13:T20)</f>
        <v>0</v>
      </c>
      <c r="U12" s="60"/>
      <c r="V12" s="369">
        <f>SUM(V13:V20)</f>
        <v>0</v>
      </c>
      <c r="W12" s="32">
        <f>SUM(W13:W20)</f>
        <v>2</v>
      </c>
      <c r="X12" s="60">
        <f>SUM(X13:X20)</f>
        <v>0</v>
      </c>
      <c r="Y12" s="60">
        <f>SUM(Y13:Y20)</f>
        <v>4</v>
      </c>
      <c r="Z12" s="60"/>
      <c r="AA12" s="369">
        <f>SUM(AA13:AA20)</f>
        <v>8</v>
      </c>
      <c r="AB12" s="32">
        <f>SUM(AB13:AB20)</f>
        <v>3</v>
      </c>
      <c r="AC12" s="60">
        <f>SUM(AC13:AC20)</f>
        <v>0</v>
      </c>
      <c r="AD12" s="60">
        <f>SUM(AD13:AD20)</f>
        <v>3</v>
      </c>
      <c r="AE12" s="60"/>
      <c r="AF12" s="369">
        <f>SUM(AF13:AF20)</f>
        <v>8</v>
      </c>
      <c r="AG12" s="32">
        <f>SUM(AG13:AG20)</f>
        <v>2</v>
      </c>
      <c r="AH12" s="60">
        <f>SUM(AH13:AH20)</f>
        <v>0</v>
      </c>
      <c r="AI12" s="60">
        <f>SUM(AI13:AI20)</f>
        <v>3</v>
      </c>
      <c r="AJ12" s="60"/>
      <c r="AK12" s="369">
        <f>SUM(AK13:AK20)</f>
        <v>7</v>
      </c>
      <c r="AL12" s="32">
        <f>SUM(AL13:AL20)</f>
        <v>2</v>
      </c>
      <c r="AM12" s="60">
        <f>SUM(AM13:AM20)</f>
        <v>0</v>
      </c>
      <c r="AN12" s="60">
        <f>SUM(AN13:AN20)</f>
        <v>3</v>
      </c>
      <c r="AO12" s="60"/>
      <c r="AP12" s="369">
        <f>SUM(AP13:AP20)</f>
        <v>7</v>
      </c>
      <c r="AQ12" s="42" t="str">
        <f>'BSc tanterv nappali'!$A$50</f>
        <v>32.</v>
      </c>
      <c r="AR12" s="504" t="str">
        <f>'BSc tanterv nappali'!$B$50</f>
        <v>NIXSS1HBNE</v>
      </c>
      <c r="AS12" s="60"/>
      <c r="AT12" s="115"/>
    </row>
    <row r="13" spans="1:46" s="146" customFormat="1" x14ac:dyDescent="0.2">
      <c r="A13" s="38" t="s">
        <v>159</v>
      </c>
      <c r="B13" s="147" t="s">
        <v>250</v>
      </c>
      <c r="C13" s="144" t="s">
        <v>96</v>
      </c>
      <c r="D13" s="168" t="s">
        <v>137</v>
      </c>
      <c r="E13" s="168"/>
      <c r="F13" s="165">
        <f>SUM(W13:Y13,AB13:AD13,AG13:AI13,AL13:AN13)</f>
        <v>3</v>
      </c>
      <c r="G13" s="166">
        <f>SUM(AA13,AF13,AK13,AP13)</f>
        <v>4</v>
      </c>
      <c r="H13" s="111"/>
      <c r="I13" s="344"/>
      <c r="J13" s="370"/>
      <c r="K13" s="175"/>
      <c r="L13" s="389"/>
      <c r="M13" s="415"/>
      <c r="N13" s="370"/>
      <c r="O13" s="387"/>
      <c r="P13" s="175"/>
      <c r="Q13" s="389"/>
      <c r="R13" s="111"/>
      <c r="S13" s="370"/>
      <c r="T13" s="387"/>
      <c r="U13" s="175"/>
      <c r="V13" s="389"/>
      <c r="W13" s="111">
        <v>1</v>
      </c>
      <c r="X13" s="370">
        <v>0</v>
      </c>
      <c r="Y13" s="387">
        <v>2</v>
      </c>
      <c r="Z13" s="175" t="s">
        <v>53</v>
      </c>
      <c r="AA13" s="389">
        <v>4</v>
      </c>
      <c r="AB13" s="111"/>
      <c r="AC13" s="370"/>
      <c r="AD13" s="387"/>
      <c r="AE13" s="175"/>
      <c r="AF13" s="389"/>
      <c r="AG13" s="415"/>
      <c r="AH13" s="370"/>
      <c r="AI13" s="387"/>
      <c r="AJ13" s="175"/>
      <c r="AK13" s="389"/>
      <c r="AL13" s="111"/>
      <c r="AM13" s="381"/>
      <c r="AN13" s="387"/>
      <c r="AO13" s="175"/>
      <c r="AP13" s="389"/>
      <c r="AQ13" s="344" t="str">
        <f>'BSc tanterv nappali'!A39</f>
        <v>21.</v>
      </c>
      <c r="AR13" s="163" t="str">
        <f>'BSc tanterv nappali'!B39</f>
        <v>NIXRE1HBNE</v>
      </c>
      <c r="AS13" s="53"/>
      <c r="AT13" s="229"/>
    </row>
    <row r="14" spans="1:46" s="146" customFormat="1" x14ac:dyDescent="0.2">
      <c r="A14" s="159" t="s">
        <v>160</v>
      </c>
      <c r="B14" s="147" t="s">
        <v>249</v>
      </c>
      <c r="C14" s="144" t="s">
        <v>97</v>
      </c>
      <c r="D14" s="168" t="s">
        <v>126</v>
      </c>
      <c r="E14" s="168"/>
      <c r="F14" s="165">
        <f t="shared" ref="F14:F20" si="0">SUM(W14:Y14,AB14:AD14,AG14:AI14,AL14:AN14)</f>
        <v>3</v>
      </c>
      <c r="G14" s="166">
        <f t="shared" ref="G14:G27" si="1">SUM(AA14,AF14,AK14,AP14)</f>
        <v>4</v>
      </c>
      <c r="H14" s="165"/>
      <c r="I14" s="171"/>
      <c r="J14" s="170"/>
      <c r="K14" s="175"/>
      <c r="L14" s="389"/>
      <c r="M14" s="415"/>
      <c r="N14" s="170"/>
      <c r="O14" s="387"/>
      <c r="P14" s="175"/>
      <c r="Q14" s="389"/>
      <c r="R14" s="165"/>
      <c r="S14" s="175"/>
      <c r="T14" s="387"/>
      <c r="U14" s="175"/>
      <c r="V14" s="389"/>
      <c r="W14" s="165">
        <v>1</v>
      </c>
      <c r="X14" s="175">
        <v>0</v>
      </c>
      <c r="Y14" s="387">
        <v>2</v>
      </c>
      <c r="Z14" s="175" t="s">
        <v>66</v>
      </c>
      <c r="AA14" s="389">
        <v>4</v>
      </c>
      <c r="AB14" s="165"/>
      <c r="AC14" s="175"/>
      <c r="AD14" s="387"/>
      <c r="AE14" s="175"/>
      <c r="AF14" s="389"/>
      <c r="AG14" s="415"/>
      <c r="AH14" s="175"/>
      <c r="AI14" s="387"/>
      <c r="AJ14" s="175"/>
      <c r="AK14" s="389"/>
      <c r="AL14" s="165"/>
      <c r="AM14" s="387"/>
      <c r="AN14" s="387"/>
      <c r="AO14" s="175"/>
      <c r="AP14" s="389"/>
      <c r="AQ14" s="167" t="str">
        <f>'BSc tanterv nappali'!A41</f>
        <v>23.</v>
      </c>
      <c r="AR14" s="142" t="str">
        <f>'BSc tanterv nappali'!B41</f>
        <v>NIXDR0HBNE</v>
      </c>
      <c r="AS14" s="50"/>
      <c r="AT14" s="230"/>
    </row>
    <row r="15" spans="1:46" s="146" customFormat="1" x14ac:dyDescent="0.2">
      <c r="A15" s="159" t="s">
        <v>161</v>
      </c>
      <c r="B15" s="147" t="s">
        <v>251</v>
      </c>
      <c r="C15" s="145" t="s">
        <v>98</v>
      </c>
      <c r="D15" s="168" t="s">
        <v>143</v>
      </c>
      <c r="E15" s="168"/>
      <c r="F15" s="165">
        <f t="shared" si="0"/>
        <v>3</v>
      </c>
      <c r="G15" s="166">
        <f t="shared" si="1"/>
        <v>4</v>
      </c>
      <c r="H15" s="165"/>
      <c r="I15" s="416"/>
      <c r="J15" s="175"/>
      <c r="K15" s="175"/>
      <c r="L15" s="389"/>
      <c r="M15" s="415"/>
      <c r="N15" s="175"/>
      <c r="O15" s="387"/>
      <c r="P15" s="175"/>
      <c r="Q15" s="389"/>
      <c r="R15" s="165"/>
      <c r="S15" s="175"/>
      <c r="T15" s="387"/>
      <c r="U15" s="175"/>
      <c r="V15" s="389"/>
      <c r="W15" s="165"/>
      <c r="X15" s="175"/>
      <c r="Y15" s="387"/>
      <c r="Z15" s="175"/>
      <c r="AA15" s="389"/>
      <c r="AB15" s="165">
        <v>3</v>
      </c>
      <c r="AC15" s="175">
        <v>0</v>
      </c>
      <c r="AD15" s="387">
        <v>0</v>
      </c>
      <c r="AE15" s="175" t="s">
        <v>66</v>
      </c>
      <c r="AF15" s="389">
        <v>4</v>
      </c>
      <c r="AG15" s="415"/>
      <c r="AH15" s="175"/>
      <c r="AI15" s="387"/>
      <c r="AJ15" s="175"/>
      <c r="AK15" s="389"/>
      <c r="AL15" s="165"/>
      <c r="AM15" s="387"/>
      <c r="AN15" s="387"/>
      <c r="AO15" s="175"/>
      <c r="AP15" s="389"/>
      <c r="AQ15" s="167" t="str">
        <f t="shared" ref="AQ15:AR18" si="2">A13</f>
        <v>50.</v>
      </c>
      <c r="AR15" s="147" t="str">
        <f t="shared" si="2"/>
        <v>NAXIT3IBNE</v>
      </c>
      <c r="AS15" s="50"/>
      <c r="AT15" s="230"/>
    </row>
    <row r="16" spans="1:46" s="146" customFormat="1" x14ac:dyDescent="0.2">
      <c r="A16" s="159" t="s">
        <v>162</v>
      </c>
      <c r="B16" s="157" t="s">
        <v>252</v>
      </c>
      <c r="C16" s="145" t="s">
        <v>99</v>
      </c>
      <c r="D16" s="168" t="s">
        <v>138</v>
      </c>
      <c r="E16" s="168"/>
      <c r="F16" s="165">
        <f t="shared" si="0"/>
        <v>3</v>
      </c>
      <c r="G16" s="166">
        <f t="shared" si="1"/>
        <v>4</v>
      </c>
      <c r="H16" s="112"/>
      <c r="I16" s="170"/>
      <c r="J16" s="128"/>
      <c r="K16" s="170"/>
      <c r="L16" s="172"/>
      <c r="M16" s="112"/>
      <c r="N16" s="128"/>
      <c r="O16" s="128"/>
      <c r="P16" s="170"/>
      <c r="Q16" s="172"/>
      <c r="R16" s="112"/>
      <c r="S16" s="170"/>
      <c r="T16" s="128"/>
      <c r="U16" s="170"/>
      <c r="V16" s="172"/>
      <c r="W16" s="112"/>
      <c r="X16" s="170"/>
      <c r="Y16" s="128"/>
      <c r="Z16" s="170"/>
      <c r="AA16" s="172"/>
      <c r="AB16" s="112">
        <v>0</v>
      </c>
      <c r="AC16" s="170">
        <v>0</v>
      </c>
      <c r="AD16" s="128">
        <v>3</v>
      </c>
      <c r="AE16" s="170" t="s">
        <v>53</v>
      </c>
      <c r="AF16" s="172">
        <v>4</v>
      </c>
      <c r="AG16" s="112"/>
      <c r="AH16" s="170"/>
      <c r="AI16" s="128"/>
      <c r="AJ16" s="170"/>
      <c r="AK16" s="172"/>
      <c r="AL16" s="112"/>
      <c r="AM16" s="128"/>
      <c r="AN16" s="128"/>
      <c r="AO16" s="170"/>
      <c r="AP16" s="172"/>
      <c r="AQ16" s="167" t="str">
        <f t="shared" si="2"/>
        <v>51.</v>
      </c>
      <c r="AR16" s="147" t="str">
        <f t="shared" si="2"/>
        <v>NIXBE1IBNE</v>
      </c>
      <c r="AS16" s="50"/>
      <c r="AT16" s="230"/>
    </row>
    <row r="17" spans="1:46" s="146" customFormat="1" x14ac:dyDescent="0.2">
      <c r="A17" s="159" t="s">
        <v>163</v>
      </c>
      <c r="B17" s="157" t="s">
        <v>253</v>
      </c>
      <c r="C17" s="145" t="s">
        <v>100</v>
      </c>
      <c r="D17" s="168" t="s">
        <v>143</v>
      </c>
      <c r="E17" s="168"/>
      <c r="F17" s="165">
        <f t="shared" si="0"/>
        <v>2</v>
      </c>
      <c r="G17" s="166">
        <f t="shared" si="1"/>
        <v>3</v>
      </c>
      <c r="H17" s="112"/>
      <c r="I17" s="170"/>
      <c r="J17" s="128"/>
      <c r="K17" s="170"/>
      <c r="L17" s="172"/>
      <c r="M17" s="112"/>
      <c r="N17" s="128"/>
      <c r="O17" s="128"/>
      <c r="P17" s="170"/>
      <c r="Q17" s="172"/>
      <c r="R17" s="112"/>
      <c r="S17" s="170"/>
      <c r="T17" s="128"/>
      <c r="U17" s="170"/>
      <c r="V17" s="172"/>
      <c r="W17" s="112"/>
      <c r="X17" s="170"/>
      <c r="Y17" s="128"/>
      <c r="Z17" s="170"/>
      <c r="AA17" s="172"/>
      <c r="AB17" s="112"/>
      <c r="AC17" s="170"/>
      <c r="AD17" s="128"/>
      <c r="AE17" s="170"/>
      <c r="AF17" s="172"/>
      <c r="AG17" s="112">
        <v>2</v>
      </c>
      <c r="AH17" s="170">
        <v>0</v>
      </c>
      <c r="AI17" s="128">
        <v>0</v>
      </c>
      <c r="AJ17" s="170" t="s">
        <v>66</v>
      </c>
      <c r="AK17" s="172">
        <v>3</v>
      </c>
      <c r="AL17" s="112"/>
      <c r="AM17" s="128"/>
      <c r="AN17" s="128"/>
      <c r="AO17" s="170"/>
      <c r="AP17" s="172"/>
      <c r="AQ17" s="167" t="str">
        <f t="shared" si="2"/>
        <v>52.</v>
      </c>
      <c r="AR17" s="147" t="str">
        <f t="shared" si="2"/>
        <v>NBXRT1IBNE</v>
      </c>
      <c r="AS17" s="50"/>
      <c r="AT17" s="230"/>
    </row>
    <row r="18" spans="1:46" s="146" customFormat="1" x14ac:dyDescent="0.2">
      <c r="A18" s="159" t="s">
        <v>164</v>
      </c>
      <c r="B18" s="157" t="s">
        <v>272</v>
      </c>
      <c r="C18" s="145" t="s">
        <v>206</v>
      </c>
      <c r="D18" s="168" t="s">
        <v>138</v>
      </c>
      <c r="E18" s="168"/>
      <c r="F18" s="165">
        <f t="shared" si="0"/>
        <v>3</v>
      </c>
      <c r="G18" s="166">
        <f t="shared" si="1"/>
        <v>4</v>
      </c>
      <c r="H18" s="112"/>
      <c r="I18" s="170"/>
      <c r="J18" s="128"/>
      <c r="K18" s="170"/>
      <c r="L18" s="172"/>
      <c r="M18" s="112"/>
      <c r="N18" s="128"/>
      <c r="O18" s="128"/>
      <c r="P18" s="170"/>
      <c r="Q18" s="172"/>
      <c r="R18" s="112"/>
      <c r="S18" s="170"/>
      <c r="T18" s="128"/>
      <c r="U18" s="170"/>
      <c r="V18" s="172"/>
      <c r="W18" s="112"/>
      <c r="X18" s="170"/>
      <c r="Y18" s="128"/>
      <c r="Z18" s="170"/>
      <c r="AA18" s="172"/>
      <c r="AB18" s="112"/>
      <c r="AC18" s="170"/>
      <c r="AD18" s="128"/>
      <c r="AE18" s="170"/>
      <c r="AF18" s="172"/>
      <c r="AG18" s="112">
        <v>0</v>
      </c>
      <c r="AH18" s="170">
        <v>0</v>
      </c>
      <c r="AI18" s="128">
        <v>3</v>
      </c>
      <c r="AJ18" s="170" t="s">
        <v>53</v>
      </c>
      <c r="AK18" s="172">
        <v>4</v>
      </c>
      <c r="AL18" s="112"/>
      <c r="AM18" s="128"/>
      <c r="AN18" s="128"/>
      <c r="AO18" s="170"/>
      <c r="AP18" s="172"/>
      <c r="AQ18" s="167" t="str">
        <f t="shared" si="2"/>
        <v>53.</v>
      </c>
      <c r="AR18" s="157" t="str">
        <f t="shared" si="2"/>
        <v>NIXBP1IBNE</v>
      </c>
      <c r="AS18" s="50"/>
      <c r="AT18" s="230"/>
    </row>
    <row r="19" spans="1:46" s="146" customFormat="1" x14ac:dyDescent="0.2">
      <c r="A19" s="162" t="s">
        <v>165</v>
      </c>
      <c r="B19" s="157" t="s">
        <v>273</v>
      </c>
      <c r="C19" s="145" t="s">
        <v>207</v>
      </c>
      <c r="D19" s="168" t="s">
        <v>144</v>
      </c>
      <c r="E19" s="168"/>
      <c r="F19" s="165">
        <f t="shared" si="0"/>
        <v>2</v>
      </c>
      <c r="G19" s="166">
        <f t="shared" si="1"/>
        <v>3</v>
      </c>
      <c r="H19" s="112"/>
      <c r="I19" s="170"/>
      <c r="J19" s="128"/>
      <c r="K19" s="170"/>
      <c r="L19" s="172"/>
      <c r="M19" s="112"/>
      <c r="N19" s="128"/>
      <c r="O19" s="128"/>
      <c r="P19" s="170"/>
      <c r="Q19" s="172"/>
      <c r="R19" s="112"/>
      <c r="S19" s="170"/>
      <c r="T19" s="128"/>
      <c r="U19" s="170"/>
      <c r="V19" s="172"/>
      <c r="W19" s="112"/>
      <c r="X19" s="170"/>
      <c r="Y19" s="128"/>
      <c r="Z19" s="170"/>
      <c r="AA19" s="172"/>
      <c r="AB19" s="112"/>
      <c r="AC19" s="170"/>
      <c r="AD19" s="128"/>
      <c r="AE19" s="170"/>
      <c r="AF19" s="172"/>
      <c r="AG19" s="128"/>
      <c r="AH19" s="128"/>
      <c r="AI19" s="128"/>
      <c r="AJ19" s="128"/>
      <c r="AK19" s="128"/>
      <c r="AL19" s="112">
        <v>1</v>
      </c>
      <c r="AM19" s="128">
        <v>0</v>
      </c>
      <c r="AN19" s="128">
        <v>1</v>
      </c>
      <c r="AO19" s="170" t="s">
        <v>53</v>
      </c>
      <c r="AP19" s="172">
        <v>3</v>
      </c>
      <c r="AQ19" s="307" t="str">
        <f>A13</f>
        <v>50.</v>
      </c>
      <c r="AR19" s="147" t="str">
        <f>B13</f>
        <v>NAXIT3IBNE</v>
      </c>
      <c r="AS19" s="265"/>
      <c r="AT19" s="222"/>
    </row>
    <row r="20" spans="1:46" s="146" customFormat="1" ht="13.5" thickBot="1" x14ac:dyDescent="0.25">
      <c r="A20" s="215" t="s">
        <v>166</v>
      </c>
      <c r="B20" s="184" t="s">
        <v>254</v>
      </c>
      <c r="C20" s="216" t="s">
        <v>101</v>
      </c>
      <c r="D20" s="67" t="s">
        <v>126</v>
      </c>
      <c r="E20" s="67"/>
      <c r="F20" s="291">
        <f t="shared" si="0"/>
        <v>3</v>
      </c>
      <c r="G20" s="292">
        <f t="shared" si="1"/>
        <v>4</v>
      </c>
      <c r="H20" s="217"/>
      <c r="I20" s="376"/>
      <c r="J20" s="379"/>
      <c r="K20" s="376"/>
      <c r="L20" s="319"/>
      <c r="M20" s="217"/>
      <c r="N20" s="379"/>
      <c r="O20" s="379"/>
      <c r="P20" s="376"/>
      <c r="Q20" s="319"/>
      <c r="R20" s="217"/>
      <c r="S20" s="376"/>
      <c r="T20" s="379"/>
      <c r="U20" s="376"/>
      <c r="V20" s="319"/>
      <c r="W20" s="217"/>
      <c r="X20" s="376"/>
      <c r="Y20" s="379"/>
      <c r="Z20" s="376"/>
      <c r="AA20" s="319"/>
      <c r="AB20" s="379"/>
      <c r="AC20" s="379"/>
      <c r="AD20" s="379"/>
      <c r="AE20" s="379"/>
      <c r="AF20" s="379"/>
      <c r="AG20" s="217"/>
      <c r="AH20" s="376"/>
      <c r="AI20" s="379"/>
      <c r="AJ20" s="376"/>
      <c r="AK20" s="319"/>
      <c r="AL20" s="217">
        <v>1</v>
      </c>
      <c r="AM20" s="379">
        <v>0</v>
      </c>
      <c r="AN20" s="379">
        <v>2</v>
      </c>
      <c r="AO20" s="376" t="s">
        <v>66</v>
      </c>
      <c r="AP20" s="319">
        <v>4</v>
      </c>
      <c r="AQ20" s="345" t="str">
        <f>A16</f>
        <v>53.</v>
      </c>
      <c r="AR20" s="184" t="str">
        <f>B16</f>
        <v>NIXBP1IBNE</v>
      </c>
      <c r="AS20" s="492"/>
      <c r="AT20" s="464"/>
    </row>
    <row r="21" spans="1:46" s="146" customFormat="1" x14ac:dyDescent="0.2">
      <c r="A21" s="117"/>
      <c r="B21" s="656" t="s">
        <v>196</v>
      </c>
      <c r="C21" s="657"/>
      <c r="D21" s="479"/>
      <c r="E21" s="479"/>
      <c r="F21" s="287">
        <f>SUM(F22:F27)</f>
        <v>22</v>
      </c>
      <c r="G21" s="288">
        <f>SUM(G22:G27)</f>
        <v>30</v>
      </c>
      <c r="H21" s="117">
        <f>SUM(H22:H27)</f>
        <v>0</v>
      </c>
      <c r="I21" s="289">
        <f>SUM(I22:I27)</f>
        <v>0</v>
      </c>
      <c r="J21" s="289">
        <f>SUM(J22:J27)</f>
        <v>0</v>
      </c>
      <c r="K21" s="289"/>
      <c r="L21" s="417">
        <f>SUM(L22:L27)</f>
        <v>0</v>
      </c>
      <c r="M21" s="117">
        <f>SUM(M22:M27)</f>
        <v>0</v>
      </c>
      <c r="N21" s="289">
        <f>SUM(N22:N27)</f>
        <v>0</v>
      </c>
      <c r="O21" s="289">
        <f>SUM(O22:O27)</f>
        <v>0</v>
      </c>
      <c r="P21" s="289"/>
      <c r="Q21" s="417">
        <f>SUM(Q22:Q27)</f>
        <v>0</v>
      </c>
      <c r="R21" s="117">
        <f>SUM(R22:R27)</f>
        <v>0</v>
      </c>
      <c r="S21" s="289">
        <f>SUM(S22:S27)</f>
        <v>0</v>
      </c>
      <c r="T21" s="289">
        <f>SUM(T22:T27)</f>
        <v>0</v>
      </c>
      <c r="U21" s="289"/>
      <c r="V21" s="417">
        <f>SUM(V22:V27)</f>
        <v>0</v>
      </c>
      <c r="W21" s="418">
        <f>SUM(W22:W27)</f>
        <v>5</v>
      </c>
      <c r="X21" s="419">
        <f>SUM(X22:X27)</f>
        <v>0</v>
      </c>
      <c r="Y21" s="419">
        <f>SUM(Y22:Y27)</f>
        <v>2</v>
      </c>
      <c r="Z21" s="419"/>
      <c r="AA21" s="420">
        <f>SUM(AA22:AA27)</f>
        <v>8</v>
      </c>
      <c r="AB21" s="418">
        <f>SUM(AB22:AB27)</f>
        <v>2</v>
      </c>
      <c r="AC21" s="419">
        <f>SUM(AC22:AC27)</f>
        <v>0</v>
      </c>
      <c r="AD21" s="419">
        <f>SUM(AD22:AD27)</f>
        <v>3</v>
      </c>
      <c r="AE21" s="419"/>
      <c r="AF21" s="420">
        <f>SUM(AF22:AF27)</f>
        <v>8</v>
      </c>
      <c r="AG21" s="418">
        <f>SUM(AG22:AG27)</f>
        <v>4</v>
      </c>
      <c r="AH21" s="419">
        <f>SUM(AH22:AH27)</f>
        <v>0</v>
      </c>
      <c r="AI21" s="419">
        <f>SUM(AI22:AI27)</f>
        <v>2</v>
      </c>
      <c r="AJ21" s="419"/>
      <c r="AK21" s="420">
        <f>SUM(AK22:AK27)</f>
        <v>7</v>
      </c>
      <c r="AL21" s="418">
        <f>SUM(AL22:AL27)</f>
        <v>2</v>
      </c>
      <c r="AM21" s="419">
        <f>SUM(AM22:AM27)</f>
        <v>0</v>
      </c>
      <c r="AN21" s="419">
        <f>SUM(AN22:AN27)</f>
        <v>2</v>
      </c>
      <c r="AO21" s="419"/>
      <c r="AP21" s="421">
        <f>SUM(AP22:AP27)</f>
        <v>7</v>
      </c>
      <c r="AQ21" s="42" t="str">
        <f>'BSc tanterv nappali'!$A$50</f>
        <v>32.</v>
      </c>
      <c r="AR21" s="504" t="str">
        <f>'BSc tanterv nappali'!$B$50</f>
        <v>NIXSS1HBNE</v>
      </c>
      <c r="AS21" s="289"/>
      <c r="AT21" s="290"/>
    </row>
    <row r="22" spans="1:46" s="465" customFormat="1" x14ac:dyDescent="0.2">
      <c r="A22" s="71" t="s">
        <v>167</v>
      </c>
      <c r="B22" s="219" t="s">
        <v>255</v>
      </c>
      <c r="C22" s="73" t="s">
        <v>87</v>
      </c>
      <c r="D22" s="273" t="s">
        <v>190</v>
      </c>
      <c r="E22" s="274"/>
      <c r="F22" s="275">
        <f>SUM(W22:Y22,AB22:AD22,AG22:AI22,AL22:AN22)</f>
        <v>3</v>
      </c>
      <c r="G22" s="276">
        <f t="shared" si="1"/>
        <v>3</v>
      </c>
      <c r="H22" s="173"/>
      <c r="I22" s="391"/>
      <c r="J22" s="391"/>
      <c r="K22" s="390"/>
      <c r="L22" s="392"/>
      <c r="M22" s="173"/>
      <c r="N22" s="390"/>
      <c r="O22" s="391"/>
      <c r="P22" s="390"/>
      <c r="Q22" s="392"/>
      <c r="R22" s="173"/>
      <c r="S22" s="390"/>
      <c r="T22" s="391"/>
      <c r="U22" s="390"/>
      <c r="V22" s="392"/>
      <c r="W22" s="173">
        <v>3</v>
      </c>
      <c r="X22" s="391">
        <v>0</v>
      </c>
      <c r="Y22" s="391">
        <v>0</v>
      </c>
      <c r="Z22" s="390" t="s">
        <v>53</v>
      </c>
      <c r="AA22" s="392">
        <v>3</v>
      </c>
      <c r="AB22" s="173"/>
      <c r="AC22" s="390"/>
      <c r="AD22" s="391"/>
      <c r="AE22" s="390"/>
      <c r="AF22" s="392"/>
      <c r="AG22" s="173"/>
      <c r="AH22" s="390"/>
      <c r="AI22" s="391"/>
      <c r="AJ22" s="390"/>
      <c r="AK22" s="392"/>
      <c r="AL22" s="173"/>
      <c r="AM22" s="390"/>
      <c r="AN22" s="391"/>
      <c r="AO22" s="390"/>
      <c r="AP22" s="392"/>
      <c r="AQ22" s="346"/>
      <c r="AR22" s="338"/>
      <c r="AS22" s="277"/>
      <c r="AT22" s="278"/>
    </row>
    <row r="23" spans="1:46" s="465" customFormat="1" x14ac:dyDescent="0.2">
      <c r="A23" s="71" t="s">
        <v>168</v>
      </c>
      <c r="B23" s="219" t="s">
        <v>346</v>
      </c>
      <c r="C23" s="73" t="s">
        <v>300</v>
      </c>
      <c r="D23" s="274" t="s">
        <v>135</v>
      </c>
      <c r="E23" s="274"/>
      <c r="F23" s="275">
        <f t="shared" ref="F23:F27" si="3">SUM(W23:Y23,AB23:AD23,AG23:AI23,AL23:AN23)</f>
        <v>4</v>
      </c>
      <c r="G23" s="276">
        <f>SUM(AA23,AF23,AK23,AP23)</f>
        <v>5</v>
      </c>
      <c r="H23" s="173"/>
      <c r="I23" s="391"/>
      <c r="J23" s="391"/>
      <c r="K23" s="390"/>
      <c r="L23" s="392"/>
      <c r="M23" s="173"/>
      <c r="N23" s="390"/>
      <c r="O23" s="391"/>
      <c r="P23" s="390"/>
      <c r="Q23" s="392"/>
      <c r="R23" s="173"/>
      <c r="S23" s="390"/>
      <c r="T23" s="391"/>
      <c r="U23" s="390"/>
      <c r="V23" s="392"/>
      <c r="W23" s="173">
        <v>2</v>
      </c>
      <c r="X23" s="391">
        <v>0</v>
      </c>
      <c r="Y23" s="391">
        <v>2</v>
      </c>
      <c r="Z23" s="390" t="s">
        <v>66</v>
      </c>
      <c r="AA23" s="392">
        <v>5</v>
      </c>
      <c r="AB23" s="173"/>
      <c r="AC23" s="390"/>
      <c r="AD23" s="391"/>
      <c r="AE23" s="390"/>
      <c r="AF23" s="392"/>
      <c r="AG23" s="173"/>
      <c r="AH23" s="391"/>
      <c r="AI23" s="391"/>
      <c r="AJ23" s="390"/>
      <c r="AK23" s="392"/>
      <c r="AL23" s="173"/>
      <c r="AM23" s="390"/>
      <c r="AN23" s="391"/>
      <c r="AO23" s="390"/>
      <c r="AP23" s="392"/>
      <c r="AQ23" s="346" t="str">
        <f>'BSc tanterv nappali'!A37</f>
        <v>19.</v>
      </c>
      <c r="AR23" s="329" t="str">
        <f>'BSc tanterv nappali'!B37</f>
        <v>NIXAB0HBNE</v>
      </c>
      <c r="AS23" s="277"/>
      <c r="AT23" s="278"/>
    </row>
    <row r="24" spans="1:46" s="465" customFormat="1" x14ac:dyDescent="0.2">
      <c r="A24" s="71" t="s">
        <v>169</v>
      </c>
      <c r="B24" s="219" t="s">
        <v>256</v>
      </c>
      <c r="C24" s="73" t="s">
        <v>89</v>
      </c>
      <c r="D24" s="274" t="s">
        <v>145</v>
      </c>
      <c r="E24" s="274"/>
      <c r="F24" s="275">
        <f t="shared" si="3"/>
        <v>5</v>
      </c>
      <c r="G24" s="276">
        <f t="shared" si="1"/>
        <v>8</v>
      </c>
      <c r="H24" s="173"/>
      <c r="I24" s="391"/>
      <c r="J24" s="391"/>
      <c r="K24" s="390"/>
      <c r="L24" s="392"/>
      <c r="M24" s="173"/>
      <c r="N24" s="390"/>
      <c r="O24" s="391"/>
      <c r="P24" s="390"/>
      <c r="Q24" s="392"/>
      <c r="R24" s="173"/>
      <c r="S24" s="390"/>
      <c r="T24" s="391"/>
      <c r="U24" s="390"/>
      <c r="V24" s="392"/>
      <c r="W24" s="173"/>
      <c r="X24" s="391"/>
      <c r="Y24" s="391"/>
      <c r="Z24" s="390"/>
      <c r="AA24" s="392"/>
      <c r="AB24" s="112">
        <v>2</v>
      </c>
      <c r="AC24" s="170">
        <v>0</v>
      </c>
      <c r="AD24" s="128">
        <v>3</v>
      </c>
      <c r="AE24" s="170" t="s">
        <v>66</v>
      </c>
      <c r="AF24" s="172">
        <v>8</v>
      </c>
      <c r="AG24" s="112"/>
      <c r="AH24" s="170"/>
      <c r="AI24" s="128"/>
      <c r="AJ24" s="170"/>
      <c r="AK24" s="172"/>
      <c r="AL24" s="112"/>
      <c r="AM24" s="128"/>
      <c r="AN24" s="128"/>
      <c r="AO24" s="170"/>
      <c r="AP24" s="172"/>
      <c r="AQ24" s="167" t="str">
        <f>A23</f>
        <v>59.</v>
      </c>
      <c r="AR24" s="163" t="str">
        <f>B23</f>
        <v>NIXKD1GBNE</v>
      </c>
      <c r="AS24" s="277"/>
      <c r="AT24" s="278"/>
    </row>
    <row r="25" spans="1:46" s="465" customFormat="1" x14ac:dyDescent="0.2">
      <c r="A25" s="71" t="s">
        <v>170</v>
      </c>
      <c r="B25" s="219" t="s">
        <v>347</v>
      </c>
      <c r="C25" s="73" t="s">
        <v>301</v>
      </c>
      <c r="D25" s="279" t="s">
        <v>145</v>
      </c>
      <c r="E25" s="279"/>
      <c r="F25" s="275">
        <f t="shared" si="3"/>
        <v>4</v>
      </c>
      <c r="G25" s="276">
        <f t="shared" si="1"/>
        <v>5</v>
      </c>
      <c r="H25" s="173"/>
      <c r="I25" s="391"/>
      <c r="J25" s="391"/>
      <c r="K25" s="390"/>
      <c r="L25" s="392"/>
      <c r="M25" s="173"/>
      <c r="N25" s="390"/>
      <c r="O25" s="391"/>
      <c r="P25" s="390"/>
      <c r="Q25" s="392"/>
      <c r="R25" s="173"/>
      <c r="S25" s="390"/>
      <c r="T25" s="391"/>
      <c r="U25" s="390"/>
      <c r="V25" s="392"/>
      <c r="W25" s="173"/>
      <c r="X25" s="390"/>
      <c r="Y25" s="391"/>
      <c r="Z25" s="390"/>
      <c r="AA25" s="392"/>
      <c r="AB25" s="112"/>
      <c r="AC25" s="170"/>
      <c r="AD25" s="128"/>
      <c r="AE25" s="170"/>
      <c r="AF25" s="172"/>
      <c r="AG25" s="112">
        <v>2</v>
      </c>
      <c r="AH25" s="170">
        <v>0</v>
      </c>
      <c r="AI25" s="128">
        <v>2</v>
      </c>
      <c r="AJ25" s="170" t="s">
        <v>66</v>
      </c>
      <c r="AK25" s="172">
        <v>5</v>
      </c>
      <c r="AL25" s="112"/>
      <c r="AM25" s="170"/>
      <c r="AN25" s="128"/>
      <c r="AO25" s="170"/>
      <c r="AP25" s="172"/>
      <c r="AQ25" s="167" t="str">
        <f>A23</f>
        <v>59.</v>
      </c>
      <c r="AR25" s="163" t="str">
        <f>B23</f>
        <v>NIXKD1GBNE</v>
      </c>
      <c r="AS25" s="277"/>
      <c r="AT25" s="466"/>
    </row>
    <row r="26" spans="1:46" s="465" customFormat="1" x14ac:dyDescent="0.2">
      <c r="A26" s="71" t="s">
        <v>171</v>
      </c>
      <c r="B26" s="219" t="s">
        <v>257</v>
      </c>
      <c r="C26" s="73" t="s">
        <v>88</v>
      </c>
      <c r="D26" s="274" t="s">
        <v>141</v>
      </c>
      <c r="E26" s="274"/>
      <c r="F26" s="275">
        <f t="shared" si="3"/>
        <v>2</v>
      </c>
      <c r="G26" s="276">
        <f t="shared" si="1"/>
        <v>2</v>
      </c>
      <c r="H26" s="275"/>
      <c r="I26" s="422"/>
      <c r="J26" s="422"/>
      <c r="K26" s="423"/>
      <c r="L26" s="424"/>
      <c r="M26" s="275"/>
      <c r="N26" s="423"/>
      <c r="O26" s="422"/>
      <c r="P26" s="423"/>
      <c r="Q26" s="424"/>
      <c r="R26" s="275"/>
      <c r="S26" s="423"/>
      <c r="T26" s="422"/>
      <c r="U26" s="423"/>
      <c r="V26" s="424"/>
      <c r="W26" s="275"/>
      <c r="X26" s="422"/>
      <c r="Y26" s="422"/>
      <c r="Z26" s="423"/>
      <c r="AA26" s="424"/>
      <c r="AB26" s="165"/>
      <c r="AC26" s="387"/>
      <c r="AD26" s="387"/>
      <c r="AE26" s="175"/>
      <c r="AF26" s="389"/>
      <c r="AG26" s="165">
        <v>2</v>
      </c>
      <c r="AH26" s="175">
        <v>0</v>
      </c>
      <c r="AI26" s="387">
        <v>0</v>
      </c>
      <c r="AJ26" s="175" t="s">
        <v>53</v>
      </c>
      <c r="AK26" s="389">
        <v>2</v>
      </c>
      <c r="AL26" s="165"/>
      <c r="AM26" s="175"/>
      <c r="AN26" s="387"/>
      <c r="AO26" s="175"/>
      <c r="AP26" s="389"/>
      <c r="AQ26" s="167" t="str">
        <f>'BSc tanterv nappali'!A48</f>
        <v>30.</v>
      </c>
      <c r="AR26" s="141" t="str">
        <f>'BSc tanterv nappali'!B48</f>
        <v>NIXVI0HBNE</v>
      </c>
      <c r="AS26" s="280"/>
      <c r="AT26" s="281"/>
    </row>
    <row r="27" spans="1:46" s="465" customFormat="1" ht="13.5" thickBot="1" x14ac:dyDescent="0.25">
      <c r="A27" s="282" t="s">
        <v>172</v>
      </c>
      <c r="B27" s="283" t="s">
        <v>274</v>
      </c>
      <c r="C27" s="284" t="s">
        <v>208</v>
      </c>
      <c r="D27" s="293" t="s">
        <v>141</v>
      </c>
      <c r="E27" s="293"/>
      <c r="F27" s="294">
        <f t="shared" si="3"/>
        <v>4</v>
      </c>
      <c r="G27" s="428">
        <f t="shared" si="1"/>
        <v>7</v>
      </c>
      <c r="H27" s="425"/>
      <c r="I27" s="426"/>
      <c r="J27" s="426"/>
      <c r="K27" s="427"/>
      <c r="L27" s="428"/>
      <c r="M27" s="425"/>
      <c r="N27" s="427"/>
      <c r="O27" s="426"/>
      <c r="P27" s="427"/>
      <c r="Q27" s="428"/>
      <c r="R27" s="425"/>
      <c r="S27" s="427"/>
      <c r="T27" s="426"/>
      <c r="U27" s="427"/>
      <c r="V27" s="428"/>
      <c r="W27" s="425"/>
      <c r="X27" s="426"/>
      <c r="Y27" s="426"/>
      <c r="Z27" s="427"/>
      <c r="AA27" s="428"/>
      <c r="AB27" s="217"/>
      <c r="AC27" s="376"/>
      <c r="AD27" s="379"/>
      <c r="AE27" s="376"/>
      <c r="AF27" s="319"/>
      <c r="AG27" s="217"/>
      <c r="AH27" s="379"/>
      <c r="AI27" s="379"/>
      <c r="AJ27" s="376"/>
      <c r="AK27" s="319"/>
      <c r="AL27" s="217">
        <v>2</v>
      </c>
      <c r="AM27" s="376">
        <v>0</v>
      </c>
      <c r="AN27" s="379">
        <v>2</v>
      </c>
      <c r="AO27" s="376" t="s">
        <v>66</v>
      </c>
      <c r="AP27" s="319">
        <v>7</v>
      </c>
      <c r="AQ27" s="377" t="str">
        <f>A26</f>
        <v>62.</v>
      </c>
      <c r="AR27" s="487" t="str">
        <f>B26</f>
        <v>NIXER1GBNE</v>
      </c>
      <c r="AS27" s="285"/>
      <c r="AT27" s="286"/>
    </row>
    <row r="28" spans="1:46" s="146" customFormat="1" x14ac:dyDescent="0.2">
      <c r="A28" s="146" t="s">
        <v>199</v>
      </c>
      <c r="B28" s="22"/>
      <c r="C28" s="20"/>
      <c r="D28" s="20"/>
      <c r="E28" s="20"/>
      <c r="F28" s="474"/>
      <c r="G28" s="98"/>
      <c r="H28" s="474"/>
      <c r="I28" s="474"/>
      <c r="J28" s="474"/>
      <c r="K28" s="474"/>
      <c r="L28" s="474"/>
      <c r="M28" s="474"/>
      <c r="N28" s="474"/>
      <c r="O28" s="474"/>
      <c r="P28" s="474"/>
      <c r="Q28" s="474"/>
      <c r="R28" s="474"/>
      <c r="S28" s="474"/>
      <c r="T28" s="474"/>
      <c r="U28" s="474"/>
      <c r="V28" s="474"/>
      <c r="W28" s="474"/>
      <c r="X28" s="474"/>
      <c r="Y28" s="474"/>
      <c r="Z28" s="474"/>
      <c r="AA28" s="474"/>
      <c r="AB28" s="474"/>
      <c r="AC28" s="474"/>
      <c r="AD28" s="474"/>
      <c r="AE28" s="474"/>
      <c r="AF28" s="474"/>
      <c r="AG28" s="474"/>
      <c r="AH28" s="474"/>
      <c r="AI28" s="474"/>
      <c r="AJ28" s="474"/>
      <c r="AK28" s="474"/>
      <c r="AL28" s="474"/>
      <c r="AM28" s="474"/>
      <c r="AN28" s="474"/>
      <c r="AO28" s="474"/>
      <c r="AP28" s="474"/>
      <c r="AQ28" s="474"/>
      <c r="AR28" s="467"/>
      <c r="AS28" s="474"/>
      <c r="AT28" s="10"/>
    </row>
    <row r="29" spans="1:46" s="146" customFormat="1" ht="14.25" x14ac:dyDescent="0.2">
      <c r="A29" s="645" t="s">
        <v>291</v>
      </c>
      <c r="B29" s="645"/>
      <c r="C29" s="645"/>
      <c r="D29" s="645"/>
      <c r="E29" s="645"/>
      <c r="F29" s="645"/>
      <c r="G29" s="645"/>
      <c r="H29" s="645"/>
      <c r="I29" s="645"/>
      <c r="J29" s="645"/>
      <c r="K29" s="645"/>
      <c r="L29" s="645"/>
      <c r="M29" s="645"/>
      <c r="N29" s="645"/>
      <c r="O29" s="645"/>
      <c r="P29" s="645"/>
      <c r="Q29" s="645"/>
      <c r="R29" s="645"/>
      <c r="S29" s="645"/>
      <c r="T29" s="645"/>
      <c r="U29" s="645"/>
      <c r="V29" s="645"/>
      <c r="W29" s="645"/>
      <c r="X29" s="645"/>
      <c r="Y29" s="645"/>
      <c r="Z29" s="645"/>
      <c r="AA29" s="645"/>
      <c r="AB29" s="645"/>
      <c r="AC29" s="645"/>
      <c r="AD29" s="645"/>
      <c r="AE29" s="645"/>
      <c r="AF29" s="645"/>
      <c r="AG29" s="645"/>
      <c r="AH29" s="645"/>
      <c r="AI29" s="645"/>
      <c r="AJ29" s="645"/>
      <c r="AK29" s="645"/>
      <c r="AL29" s="645"/>
      <c r="AM29" s="645"/>
      <c r="AN29" s="645"/>
      <c r="AO29" s="645"/>
      <c r="AP29" s="645"/>
      <c r="AQ29" s="645"/>
      <c r="AR29" s="645"/>
      <c r="AS29" s="645"/>
      <c r="AT29" s="645"/>
    </row>
    <row r="30" spans="1:46" s="146" customFormat="1" ht="14.25" x14ac:dyDescent="0.2">
      <c r="A30" s="646" t="s">
        <v>299</v>
      </c>
      <c r="B30" s="646"/>
      <c r="C30" s="646"/>
      <c r="D30" s="646"/>
      <c r="E30" s="646"/>
      <c r="F30" s="646"/>
      <c r="G30" s="646"/>
      <c r="H30" s="646"/>
      <c r="I30" s="646"/>
      <c r="J30" s="646"/>
      <c r="K30" s="646"/>
      <c r="L30" s="646"/>
      <c r="M30" s="646"/>
      <c r="N30" s="646"/>
      <c r="O30" s="646"/>
      <c r="P30" s="646"/>
      <c r="Q30" s="646"/>
      <c r="R30" s="646"/>
      <c r="S30" s="646"/>
      <c r="T30" s="646"/>
      <c r="U30" s="646"/>
      <c r="V30" s="646"/>
      <c r="W30" s="646"/>
      <c r="X30" s="646"/>
      <c r="Y30" s="646"/>
      <c r="Z30" s="646"/>
      <c r="AA30" s="646"/>
      <c r="AB30" s="646"/>
      <c r="AC30" s="646"/>
      <c r="AD30" s="646"/>
      <c r="AE30" s="646"/>
      <c r="AF30" s="646"/>
      <c r="AG30" s="646"/>
      <c r="AH30" s="646"/>
      <c r="AI30" s="646"/>
      <c r="AJ30" s="646"/>
      <c r="AK30" s="646"/>
      <c r="AL30" s="646"/>
      <c r="AM30" s="646"/>
      <c r="AN30" s="646"/>
      <c r="AO30" s="646"/>
      <c r="AP30" s="646"/>
      <c r="AQ30" s="646"/>
      <c r="AR30" s="646"/>
      <c r="AS30" s="646"/>
      <c r="AT30" s="646"/>
    </row>
    <row r="31" spans="1:46" s="146" customFormat="1" ht="13.5" thickBot="1" x14ac:dyDescent="0.25">
      <c r="A31" s="615" t="s">
        <v>18</v>
      </c>
      <c r="B31" s="639"/>
      <c r="C31" s="639"/>
      <c r="D31" s="639"/>
      <c r="E31" s="639"/>
      <c r="F31" s="639"/>
      <c r="G31" s="639"/>
      <c r="H31" s="639"/>
      <c r="I31" s="639"/>
      <c r="J31" s="639"/>
      <c r="K31" s="639"/>
      <c r="L31" s="639"/>
      <c r="M31" s="639"/>
      <c r="N31" s="639"/>
      <c r="O31" s="639"/>
      <c r="P31" s="639"/>
      <c r="Q31" s="639"/>
      <c r="R31" s="639"/>
      <c r="S31" s="639"/>
      <c r="T31" s="639"/>
      <c r="U31" s="639"/>
      <c r="V31" s="639"/>
      <c r="W31" s="639"/>
      <c r="X31" s="639"/>
      <c r="Y31" s="639"/>
      <c r="Z31" s="639"/>
      <c r="AA31" s="639"/>
      <c r="AB31" s="639"/>
      <c r="AC31" s="639"/>
      <c r="AD31" s="639"/>
      <c r="AE31" s="639"/>
      <c r="AF31" s="639"/>
      <c r="AG31" s="639"/>
      <c r="AH31" s="639"/>
      <c r="AI31" s="639"/>
      <c r="AJ31" s="639"/>
      <c r="AK31" s="639"/>
      <c r="AL31" s="639"/>
      <c r="AM31" s="639"/>
      <c r="AN31" s="639"/>
      <c r="AO31" s="639"/>
      <c r="AP31" s="639"/>
      <c r="AQ31" s="639"/>
      <c r="AR31" s="639"/>
      <c r="AS31" s="639"/>
      <c r="AT31" s="639"/>
    </row>
    <row r="32" spans="1:46" s="146" customFormat="1" x14ac:dyDescent="0.2">
      <c r="A32" s="478"/>
      <c r="B32" s="660" t="s">
        <v>16</v>
      </c>
      <c r="C32" s="601" t="s">
        <v>2</v>
      </c>
      <c r="D32" s="3"/>
      <c r="E32" s="3"/>
      <c r="F32" s="1" t="s">
        <v>0</v>
      </c>
      <c r="G32" s="599" t="s">
        <v>17</v>
      </c>
      <c r="H32" s="597" t="s">
        <v>1</v>
      </c>
      <c r="I32" s="598"/>
      <c r="J32" s="598"/>
      <c r="K32" s="598"/>
      <c r="L32" s="598"/>
      <c r="M32" s="598"/>
      <c r="N32" s="598"/>
      <c r="O32" s="598"/>
      <c r="P32" s="598"/>
      <c r="Q32" s="598"/>
      <c r="R32" s="598"/>
      <c r="S32" s="598"/>
      <c r="T32" s="598"/>
      <c r="U32" s="598"/>
      <c r="V32" s="598"/>
      <c r="W32" s="598"/>
      <c r="X32" s="598"/>
      <c r="Y32" s="598"/>
      <c r="Z32" s="598"/>
      <c r="AA32" s="598"/>
      <c r="AB32" s="598"/>
      <c r="AC32" s="598"/>
      <c r="AD32" s="598"/>
      <c r="AE32" s="598"/>
      <c r="AF32" s="598"/>
      <c r="AG32" s="598"/>
      <c r="AH32" s="598"/>
      <c r="AI32" s="598"/>
      <c r="AJ32" s="598"/>
      <c r="AK32" s="598"/>
      <c r="AL32" s="3"/>
      <c r="AM32" s="3"/>
      <c r="AN32" s="3"/>
      <c r="AO32" s="363"/>
      <c r="AP32" s="364"/>
      <c r="AQ32" s="635"/>
      <c r="AR32" s="658" t="s">
        <v>23</v>
      </c>
      <c r="AS32" s="609"/>
      <c r="AT32" s="605" t="s">
        <v>23</v>
      </c>
    </row>
    <row r="33" spans="1:46" s="146" customFormat="1" ht="13.5" thickBot="1" x14ac:dyDescent="0.25">
      <c r="A33" s="30"/>
      <c r="B33" s="661"/>
      <c r="C33" s="602"/>
      <c r="D33" s="67"/>
      <c r="E33" s="67"/>
      <c r="F33" s="4" t="s">
        <v>3</v>
      </c>
      <c r="G33" s="600"/>
      <c r="H33" s="5"/>
      <c r="I33" s="6"/>
      <c r="J33" s="6" t="s">
        <v>4</v>
      </c>
      <c r="K33" s="6"/>
      <c r="L33" s="365"/>
      <c r="M33" s="6"/>
      <c r="N33" s="6"/>
      <c r="O33" s="6" t="s">
        <v>5</v>
      </c>
      <c r="P33" s="6"/>
      <c r="Q33" s="365"/>
      <c r="R33" s="6"/>
      <c r="S33" s="6"/>
      <c r="T33" s="6" t="s">
        <v>6</v>
      </c>
      <c r="U33" s="6"/>
      <c r="V33" s="365"/>
      <c r="W33" s="6"/>
      <c r="X33" s="6"/>
      <c r="Y33" s="6" t="s">
        <v>7</v>
      </c>
      <c r="Z33" s="6"/>
      <c r="AA33" s="365"/>
      <c r="AB33" s="6"/>
      <c r="AC33" s="6"/>
      <c r="AD33" s="6" t="s">
        <v>8</v>
      </c>
      <c r="AE33" s="6"/>
      <c r="AF33" s="365"/>
      <c r="AG33" s="5"/>
      <c r="AH33" s="6"/>
      <c r="AI33" s="6" t="s">
        <v>9</v>
      </c>
      <c r="AJ33" s="6"/>
      <c r="AK33" s="366"/>
      <c r="AL33" s="5"/>
      <c r="AM33" s="6"/>
      <c r="AN33" s="6" t="s">
        <v>15</v>
      </c>
      <c r="AO33" s="6"/>
      <c r="AP33" s="365"/>
      <c r="AQ33" s="596"/>
      <c r="AR33" s="659"/>
      <c r="AS33" s="610"/>
      <c r="AT33" s="606"/>
    </row>
    <row r="34" spans="1:46" s="146" customFormat="1" x14ac:dyDescent="0.2">
      <c r="A34" s="462"/>
      <c r="B34" s="7"/>
      <c r="C34" s="8"/>
      <c r="D34" s="68"/>
      <c r="E34" s="68"/>
      <c r="F34" s="9"/>
      <c r="G34" s="474"/>
      <c r="H34" s="11" t="s">
        <v>10</v>
      </c>
      <c r="I34" s="12" t="s">
        <v>12</v>
      </c>
      <c r="J34" s="12" t="s">
        <v>11</v>
      </c>
      <c r="K34" s="12" t="s">
        <v>13</v>
      </c>
      <c r="L34" s="367" t="s">
        <v>14</v>
      </c>
      <c r="M34" s="11" t="s">
        <v>10</v>
      </c>
      <c r="N34" s="12" t="s">
        <v>12</v>
      </c>
      <c r="O34" s="12" t="s">
        <v>11</v>
      </c>
      <c r="P34" s="12" t="s">
        <v>13</v>
      </c>
      <c r="Q34" s="367" t="s">
        <v>14</v>
      </c>
      <c r="R34" s="11" t="s">
        <v>10</v>
      </c>
      <c r="S34" s="12" t="s">
        <v>12</v>
      </c>
      <c r="T34" s="12" t="s">
        <v>11</v>
      </c>
      <c r="U34" s="12" t="s">
        <v>13</v>
      </c>
      <c r="V34" s="367" t="s">
        <v>14</v>
      </c>
      <c r="W34" s="11" t="s">
        <v>10</v>
      </c>
      <c r="X34" s="12" t="s">
        <v>12</v>
      </c>
      <c r="Y34" s="12" t="s">
        <v>11</v>
      </c>
      <c r="Z34" s="12" t="s">
        <v>13</v>
      </c>
      <c r="AA34" s="367" t="s">
        <v>14</v>
      </c>
      <c r="AB34" s="11" t="s">
        <v>10</v>
      </c>
      <c r="AC34" s="12" t="s">
        <v>12</v>
      </c>
      <c r="AD34" s="12" t="s">
        <v>11</v>
      </c>
      <c r="AE34" s="12" t="s">
        <v>13</v>
      </c>
      <c r="AF34" s="367" t="s">
        <v>14</v>
      </c>
      <c r="AG34" s="11" t="s">
        <v>10</v>
      </c>
      <c r="AH34" s="12" t="s">
        <v>12</v>
      </c>
      <c r="AI34" s="12" t="s">
        <v>11</v>
      </c>
      <c r="AJ34" s="12" t="s">
        <v>13</v>
      </c>
      <c r="AK34" s="367" t="s">
        <v>14</v>
      </c>
      <c r="AL34" s="13" t="s">
        <v>10</v>
      </c>
      <c r="AM34" s="474" t="s">
        <v>12</v>
      </c>
      <c r="AN34" s="474" t="s">
        <v>11</v>
      </c>
      <c r="AO34" s="474" t="s">
        <v>13</v>
      </c>
      <c r="AP34" s="368" t="s">
        <v>14</v>
      </c>
      <c r="AQ34" s="347"/>
      <c r="AR34" s="331" t="s">
        <v>16</v>
      </c>
      <c r="AS34" s="58"/>
      <c r="AT34" s="227" t="s">
        <v>16</v>
      </c>
    </row>
    <row r="35" spans="1:46" s="146" customFormat="1" x14ac:dyDescent="0.2">
      <c r="A35" s="32"/>
      <c r="B35" s="647" t="s">
        <v>194</v>
      </c>
      <c r="C35" s="648"/>
      <c r="D35" s="477"/>
      <c r="E35" s="477"/>
      <c r="F35" s="52">
        <f>SUM(F36:F41)</f>
        <v>22</v>
      </c>
      <c r="G35" s="149">
        <f>SUM(G36:G41)</f>
        <v>30</v>
      </c>
      <c r="H35" s="32">
        <f>SUM(H36:H40)</f>
        <v>0</v>
      </c>
      <c r="I35" s="60">
        <f>SUM(I36:I40)</f>
        <v>0</v>
      </c>
      <c r="J35" s="60">
        <f>SUM(J36:J40)</f>
        <v>0</v>
      </c>
      <c r="K35" s="60"/>
      <c r="L35" s="369">
        <f>SUM(L36:L40)</f>
        <v>0</v>
      </c>
      <c r="M35" s="32">
        <f>SUM(M36:M40)</f>
        <v>0</v>
      </c>
      <c r="N35" s="60">
        <f>SUM(N36:N40)</f>
        <v>0</v>
      </c>
      <c r="O35" s="60">
        <f>SUM(O36:O40)</f>
        <v>0</v>
      </c>
      <c r="P35" s="60"/>
      <c r="Q35" s="369">
        <f>SUM(Q36:Q40)</f>
        <v>0</v>
      </c>
      <c r="R35" s="32">
        <f>SUM(R36:R40)</f>
        <v>0</v>
      </c>
      <c r="S35" s="60">
        <f>SUM(S36:S40)</f>
        <v>0</v>
      </c>
      <c r="T35" s="60">
        <f>SUM(T36:T40)</f>
        <v>0</v>
      </c>
      <c r="U35" s="60"/>
      <c r="V35" s="369">
        <f>SUM(V36:V40)</f>
        <v>0</v>
      </c>
      <c r="W35" s="32">
        <f>SUM(W36:W40)</f>
        <v>3</v>
      </c>
      <c r="X35" s="60">
        <f>SUM(X36:X40)</f>
        <v>0</v>
      </c>
      <c r="Y35" s="60">
        <f>SUM(Y36:Y40)</f>
        <v>2</v>
      </c>
      <c r="Z35" s="60"/>
      <c r="AA35" s="369">
        <f>SUM(AA36:AA40)</f>
        <v>8</v>
      </c>
      <c r="AB35" s="32">
        <f>SUM(AB36:AB41)</f>
        <v>4</v>
      </c>
      <c r="AC35" s="60">
        <f>SUM(AC36:AC46)</f>
        <v>0</v>
      </c>
      <c r="AD35" s="60">
        <f>SUM(AD36:AD41)</f>
        <v>2</v>
      </c>
      <c r="AE35" s="60"/>
      <c r="AF35" s="369">
        <f>SUM(AF36:AF41)</f>
        <v>8</v>
      </c>
      <c r="AG35" s="32">
        <f>SUM(AG36:AG46)</f>
        <v>2</v>
      </c>
      <c r="AH35" s="60">
        <f>SUM(AH36:AH46)</f>
        <v>0</v>
      </c>
      <c r="AI35" s="60">
        <f>SUM(AI36:AI46)</f>
        <v>4</v>
      </c>
      <c r="AJ35" s="60"/>
      <c r="AK35" s="369">
        <f>SUM(AK36:AK41)</f>
        <v>7</v>
      </c>
      <c r="AL35" s="32">
        <f>SUM(AL36:AL41)</f>
        <v>2</v>
      </c>
      <c r="AM35" s="60">
        <f>SUM(AM36:AM46)</f>
        <v>0</v>
      </c>
      <c r="AN35" s="60">
        <f>SUM(AN36:AN41)</f>
        <v>3</v>
      </c>
      <c r="AO35" s="60"/>
      <c r="AP35" s="369">
        <f>SUM(AP36:AP41)</f>
        <v>7</v>
      </c>
      <c r="AQ35" s="42" t="str">
        <f>'BSc tanterv nappali'!$A$50</f>
        <v>32.</v>
      </c>
      <c r="AR35" s="504" t="str">
        <f>'BSc tanterv nappali'!$B$50</f>
        <v>NIXSS1HBNE</v>
      </c>
      <c r="AS35" s="60"/>
      <c r="AT35" s="468"/>
    </row>
    <row r="36" spans="1:46" s="146" customFormat="1" x14ac:dyDescent="0.2">
      <c r="A36" s="38" t="s">
        <v>173</v>
      </c>
      <c r="B36" s="147" t="s">
        <v>258</v>
      </c>
      <c r="C36" s="144" t="s">
        <v>80</v>
      </c>
      <c r="D36" s="168" t="s">
        <v>146</v>
      </c>
      <c r="E36" s="168"/>
      <c r="F36" s="165">
        <f>SUM(W36:Y36,AB36:AD36,AG36:AI36,AL36:AN36)</f>
        <v>3</v>
      </c>
      <c r="G36" s="160">
        <f t="shared" ref="G36" si="4">SUM(AA36,AF36,AK36,AP36)</f>
        <v>4</v>
      </c>
      <c r="H36" s="121"/>
      <c r="I36" s="347"/>
      <c r="J36" s="122"/>
      <c r="K36" s="429"/>
      <c r="L36" s="430"/>
      <c r="M36" s="431"/>
      <c r="N36" s="122"/>
      <c r="O36" s="432"/>
      <c r="P36" s="429"/>
      <c r="Q36" s="430"/>
      <c r="R36" s="121"/>
      <c r="S36" s="122"/>
      <c r="T36" s="432"/>
      <c r="U36" s="429"/>
      <c r="V36" s="430"/>
      <c r="W36" s="111">
        <v>2</v>
      </c>
      <c r="X36" s="370">
        <v>0</v>
      </c>
      <c r="Y36" s="387">
        <v>1</v>
      </c>
      <c r="Z36" s="175" t="s">
        <v>66</v>
      </c>
      <c r="AA36" s="389">
        <v>4</v>
      </c>
      <c r="AB36" s="111"/>
      <c r="AC36" s="370"/>
      <c r="AD36" s="387"/>
      <c r="AE36" s="175"/>
      <c r="AF36" s="389"/>
      <c r="AG36" s="415"/>
      <c r="AH36" s="370"/>
      <c r="AI36" s="387"/>
      <c r="AJ36" s="175"/>
      <c r="AK36" s="389"/>
      <c r="AL36" s="121"/>
      <c r="AM36" s="433"/>
      <c r="AN36" s="432"/>
      <c r="AO36" s="429"/>
      <c r="AP36" s="430"/>
      <c r="AQ36" s="347" t="str">
        <f>'BSc tanterv nappali'!A46</f>
        <v>28.</v>
      </c>
      <c r="AR36" s="141" t="str">
        <f>'BSc tanterv nappali'!B46</f>
        <v>NIXSH0HBNE</v>
      </c>
      <c r="AS36" s="320"/>
      <c r="AT36" s="321"/>
    </row>
    <row r="37" spans="1:46" s="146" customFormat="1" x14ac:dyDescent="0.2">
      <c r="A37" s="159" t="s">
        <v>174</v>
      </c>
      <c r="B37" s="157" t="s">
        <v>259</v>
      </c>
      <c r="C37" s="145" t="s">
        <v>81</v>
      </c>
      <c r="D37" s="168" t="s">
        <v>146</v>
      </c>
      <c r="E37" s="168"/>
      <c r="F37" s="165">
        <f t="shared" ref="F37:F46" si="5">SUM(W37:Y37,AB37:AD37,AG37:AI37,AL37:AN37)</f>
        <v>2</v>
      </c>
      <c r="G37" s="160">
        <f t="shared" ref="G37:G46" si="6">SUM(AA37,AF37,AK37,AP37)</f>
        <v>4</v>
      </c>
      <c r="H37" s="91"/>
      <c r="I37" s="92"/>
      <c r="J37" s="93"/>
      <c r="K37" s="92"/>
      <c r="L37" s="127"/>
      <c r="M37" s="91"/>
      <c r="N37" s="93"/>
      <c r="O37" s="93"/>
      <c r="P37" s="92"/>
      <c r="Q37" s="127"/>
      <c r="R37" s="91"/>
      <c r="S37" s="92"/>
      <c r="T37" s="93"/>
      <c r="U37" s="92"/>
      <c r="V37" s="127"/>
      <c r="W37" s="112">
        <v>1</v>
      </c>
      <c r="X37" s="170">
        <v>0</v>
      </c>
      <c r="Y37" s="128">
        <v>1</v>
      </c>
      <c r="Z37" s="170" t="s">
        <v>53</v>
      </c>
      <c r="AA37" s="172">
        <v>4</v>
      </c>
      <c r="AB37" s="112"/>
      <c r="AC37" s="170"/>
      <c r="AD37" s="128"/>
      <c r="AE37" s="170"/>
      <c r="AF37" s="172"/>
      <c r="AG37" s="112"/>
      <c r="AH37" s="170"/>
      <c r="AI37" s="128"/>
      <c r="AJ37" s="170"/>
      <c r="AK37" s="172"/>
      <c r="AL37" s="112"/>
      <c r="AM37" s="128"/>
      <c r="AN37" s="128"/>
      <c r="AO37" s="170"/>
      <c r="AP37" s="127"/>
      <c r="AQ37" s="76" t="str">
        <f>'BSc tanterv nappali'!A45</f>
        <v>27.</v>
      </c>
      <c r="AR37" s="141" t="str">
        <f>'BSc tanterv nappali'!B45</f>
        <v>NIEOR1HBNE</v>
      </c>
      <c r="AS37" s="322"/>
      <c r="AT37" s="323"/>
    </row>
    <row r="38" spans="1:46" s="146" customFormat="1" x14ac:dyDescent="0.2">
      <c r="A38" s="159" t="s">
        <v>175</v>
      </c>
      <c r="B38" s="157" t="s">
        <v>260</v>
      </c>
      <c r="C38" s="145" t="s">
        <v>105</v>
      </c>
      <c r="D38" s="168" t="s">
        <v>147</v>
      </c>
      <c r="E38" s="168"/>
      <c r="F38" s="165">
        <f t="shared" si="5"/>
        <v>2</v>
      </c>
      <c r="G38" s="160">
        <f t="shared" si="6"/>
        <v>3</v>
      </c>
      <c r="H38" s="91"/>
      <c r="I38" s="92"/>
      <c r="J38" s="93"/>
      <c r="K38" s="92"/>
      <c r="L38" s="127"/>
      <c r="M38" s="91"/>
      <c r="N38" s="93"/>
      <c r="O38" s="93"/>
      <c r="P38" s="92"/>
      <c r="Q38" s="127"/>
      <c r="R38" s="91"/>
      <c r="S38" s="92"/>
      <c r="T38" s="93"/>
      <c r="U38" s="92"/>
      <c r="V38" s="127"/>
      <c r="W38" s="112"/>
      <c r="X38" s="170"/>
      <c r="Y38" s="128"/>
      <c r="Z38" s="170"/>
      <c r="AA38" s="172"/>
      <c r="AB38" s="112">
        <v>2</v>
      </c>
      <c r="AC38" s="170">
        <v>0</v>
      </c>
      <c r="AD38" s="180">
        <v>0</v>
      </c>
      <c r="AE38" s="170" t="s">
        <v>53</v>
      </c>
      <c r="AF38" s="172">
        <v>3</v>
      </c>
      <c r="AG38" s="112"/>
      <c r="AH38" s="170"/>
      <c r="AI38" s="180"/>
      <c r="AJ38" s="170"/>
      <c r="AK38" s="172"/>
      <c r="AL38" s="112"/>
      <c r="AM38" s="128"/>
      <c r="AN38" s="128"/>
      <c r="AO38" s="170"/>
      <c r="AP38" s="127"/>
      <c r="AQ38" s="265" t="str">
        <f>A37</f>
        <v>65.</v>
      </c>
      <c r="AR38" s="157" t="str">
        <f>B37</f>
        <v>NIXVT1FBNE</v>
      </c>
      <c r="AS38" s="324"/>
      <c r="AT38" s="325"/>
    </row>
    <row r="39" spans="1:46" s="146" customFormat="1" x14ac:dyDescent="0.2">
      <c r="A39" s="159" t="s">
        <v>176</v>
      </c>
      <c r="B39" s="157" t="s">
        <v>275</v>
      </c>
      <c r="C39" s="155" t="s">
        <v>292</v>
      </c>
      <c r="D39" s="168" t="s">
        <v>147</v>
      </c>
      <c r="E39" s="168"/>
      <c r="F39" s="165">
        <f t="shared" si="5"/>
        <v>2</v>
      </c>
      <c r="G39" s="160">
        <f t="shared" si="6"/>
        <v>2</v>
      </c>
      <c r="H39" s="91"/>
      <c r="I39" s="92"/>
      <c r="J39" s="93"/>
      <c r="K39" s="92"/>
      <c r="L39" s="127"/>
      <c r="M39" s="91"/>
      <c r="N39" s="93"/>
      <c r="O39" s="93"/>
      <c r="P39" s="92"/>
      <c r="Q39" s="127"/>
      <c r="R39" s="91"/>
      <c r="S39" s="92"/>
      <c r="T39" s="93"/>
      <c r="U39" s="92"/>
      <c r="V39" s="127"/>
      <c r="W39" s="112"/>
      <c r="X39" s="170"/>
      <c r="Y39" s="128"/>
      <c r="Z39" s="170"/>
      <c r="AA39" s="172"/>
      <c r="AB39" s="112"/>
      <c r="AC39" s="171"/>
      <c r="AD39" s="434"/>
      <c r="AE39" s="128"/>
      <c r="AF39" s="172"/>
      <c r="AG39" s="112">
        <v>0</v>
      </c>
      <c r="AH39" s="171">
        <v>0</v>
      </c>
      <c r="AI39" s="434">
        <v>2</v>
      </c>
      <c r="AJ39" s="128" t="s">
        <v>53</v>
      </c>
      <c r="AK39" s="172">
        <v>2</v>
      </c>
      <c r="AL39" s="112"/>
      <c r="AM39" s="128"/>
      <c r="AN39" s="128"/>
      <c r="AO39" s="170"/>
      <c r="AP39" s="127"/>
      <c r="AQ39" s="348" t="str">
        <f>A38</f>
        <v>66.</v>
      </c>
      <c r="AR39" s="157" t="str">
        <f>B38</f>
        <v>NIXFS1FBNE</v>
      </c>
      <c r="AS39" s="493"/>
      <c r="AT39" s="326"/>
    </row>
    <row r="40" spans="1:46" s="146" customFormat="1" x14ac:dyDescent="0.2">
      <c r="A40" s="159" t="s">
        <v>177</v>
      </c>
      <c r="B40" s="157" t="s">
        <v>261</v>
      </c>
      <c r="C40" s="145" t="s">
        <v>82</v>
      </c>
      <c r="D40" s="168" t="s">
        <v>146</v>
      </c>
      <c r="E40" s="168"/>
      <c r="F40" s="165">
        <f t="shared" si="5"/>
        <v>4</v>
      </c>
      <c r="G40" s="160">
        <f t="shared" si="6"/>
        <v>5</v>
      </c>
      <c r="H40" s="91"/>
      <c r="I40" s="92"/>
      <c r="J40" s="93"/>
      <c r="K40" s="92"/>
      <c r="L40" s="127"/>
      <c r="M40" s="91"/>
      <c r="N40" s="93"/>
      <c r="O40" s="93"/>
      <c r="P40" s="92"/>
      <c r="Q40" s="127"/>
      <c r="R40" s="91"/>
      <c r="S40" s="92"/>
      <c r="T40" s="93"/>
      <c r="U40" s="92"/>
      <c r="V40" s="127"/>
      <c r="W40" s="112"/>
      <c r="X40" s="170"/>
      <c r="Y40" s="128"/>
      <c r="Z40" s="170"/>
      <c r="AA40" s="172"/>
      <c r="AB40" s="112"/>
      <c r="AC40" s="170"/>
      <c r="AD40" s="387"/>
      <c r="AE40" s="170"/>
      <c r="AF40" s="172"/>
      <c r="AG40" s="112">
        <v>2</v>
      </c>
      <c r="AH40" s="170">
        <v>0</v>
      </c>
      <c r="AI40" s="387">
        <v>2</v>
      </c>
      <c r="AJ40" s="170" t="s">
        <v>66</v>
      </c>
      <c r="AK40" s="172">
        <v>5</v>
      </c>
      <c r="AL40" s="112"/>
      <c r="AM40" s="128"/>
      <c r="AN40" s="128"/>
      <c r="AO40" s="170"/>
      <c r="AP40" s="127"/>
      <c r="AQ40" s="41" t="str">
        <f>'BSc tanterv nappali'!A49</f>
        <v>31.</v>
      </c>
      <c r="AR40" s="163" t="str">
        <f>'BSc tanterv nappali'!B49</f>
        <v>NIEIB0HBNE</v>
      </c>
      <c r="AS40" s="307" t="str">
        <f>A36</f>
        <v>64.</v>
      </c>
      <c r="AT40" s="339" t="str">
        <f>B36</f>
        <v>NIXHT1FBNE</v>
      </c>
    </row>
    <row r="41" spans="1:46" s="146" customFormat="1" x14ac:dyDescent="0.2">
      <c r="A41" s="162"/>
      <c r="B41" s="649" t="s">
        <v>83</v>
      </c>
      <c r="C41" s="650"/>
      <c r="D41" s="169"/>
      <c r="E41" s="169"/>
      <c r="F41" s="143">
        <f t="shared" si="5"/>
        <v>9</v>
      </c>
      <c r="G41" s="140">
        <f t="shared" si="6"/>
        <v>12</v>
      </c>
      <c r="H41" s="435"/>
      <c r="I41" s="436"/>
      <c r="J41" s="437"/>
      <c r="K41" s="438"/>
      <c r="L41" s="439"/>
      <c r="M41" s="437"/>
      <c r="N41" s="436"/>
      <c r="O41" s="437"/>
      <c r="P41" s="438"/>
      <c r="Q41" s="439"/>
      <c r="R41" s="437"/>
      <c r="S41" s="436"/>
      <c r="T41" s="437"/>
      <c r="U41" s="438"/>
      <c r="V41" s="439"/>
      <c r="W41" s="112">
        <f>SUM(W42:W43)</f>
        <v>0</v>
      </c>
      <c r="X41" s="170">
        <f t="shared" ref="X41:AA41" si="7">SUM(X42:X43)</f>
        <v>0</v>
      </c>
      <c r="Y41" s="170">
        <f t="shared" si="7"/>
        <v>0</v>
      </c>
      <c r="Z41" s="170">
        <f t="shared" si="7"/>
        <v>0</v>
      </c>
      <c r="AA41" s="176">
        <f t="shared" si="7"/>
        <v>0</v>
      </c>
      <c r="AB41" s="112">
        <f>SUM(AB42:AB43)</f>
        <v>2</v>
      </c>
      <c r="AC41" s="170">
        <f t="shared" ref="AC41" si="8">SUM(AC42:AC43)</f>
        <v>0</v>
      </c>
      <c r="AD41" s="170">
        <f t="shared" ref="AD41" si="9">SUM(AD42:AD43)</f>
        <v>2</v>
      </c>
      <c r="AE41" s="170">
        <f t="shared" ref="AE41" si="10">SUM(AE42:AE43)</f>
        <v>0</v>
      </c>
      <c r="AF41" s="176">
        <f t="shared" ref="AF41" si="11">SUM(AF42:AF43)</f>
        <v>5</v>
      </c>
      <c r="AG41" s="112">
        <f>SUM(AG42:AG43)</f>
        <v>0</v>
      </c>
      <c r="AH41" s="170">
        <f t="shared" ref="AH41" si="12">SUM(AH42:AH43)</f>
        <v>0</v>
      </c>
      <c r="AI41" s="170">
        <f t="shared" ref="AI41" si="13">SUM(AI42:AI43)</f>
        <v>0</v>
      </c>
      <c r="AJ41" s="170">
        <f t="shared" ref="AJ41" si="14">SUM(AJ42:AJ43)</f>
        <v>0</v>
      </c>
      <c r="AK41" s="176">
        <f t="shared" ref="AK41" si="15">SUM(AK42:AK43)</f>
        <v>0</v>
      </c>
      <c r="AL41" s="112">
        <f>SUM(AL42:AL43)</f>
        <v>2</v>
      </c>
      <c r="AM41" s="170">
        <f t="shared" ref="AM41" si="16">SUM(AM42:AM43)</f>
        <v>0</v>
      </c>
      <c r="AN41" s="170">
        <f t="shared" ref="AN41" si="17">SUM(AN42:AN43)</f>
        <v>3</v>
      </c>
      <c r="AO41" s="170">
        <f t="shared" ref="AO41" si="18">SUM(AO42:AO43)</f>
        <v>0</v>
      </c>
      <c r="AP41" s="441">
        <f t="shared" ref="AP41" si="19">SUM(AP42:AP43)</f>
        <v>7</v>
      </c>
      <c r="AQ41" s="307"/>
      <c r="AR41" s="141"/>
      <c r="AS41" s="265"/>
      <c r="AT41" s="332"/>
    </row>
    <row r="42" spans="1:46" s="146" customFormat="1" x14ac:dyDescent="0.2">
      <c r="A42" s="162" t="s">
        <v>178</v>
      </c>
      <c r="B42" s="141" t="s">
        <v>262</v>
      </c>
      <c r="C42" s="155" t="s">
        <v>84</v>
      </c>
      <c r="D42" s="169" t="s">
        <v>142</v>
      </c>
      <c r="E42" s="169"/>
      <c r="F42" s="165">
        <f t="shared" si="5"/>
        <v>4</v>
      </c>
      <c r="G42" s="160">
        <f t="shared" si="6"/>
        <v>5</v>
      </c>
      <c r="H42" s="442"/>
      <c r="I42" s="170"/>
      <c r="J42" s="167"/>
      <c r="K42" s="171"/>
      <c r="L42" s="172"/>
      <c r="M42" s="167"/>
      <c r="N42" s="170"/>
      <c r="O42" s="167"/>
      <c r="P42" s="171"/>
      <c r="Q42" s="172"/>
      <c r="R42" s="167"/>
      <c r="S42" s="170"/>
      <c r="T42" s="167"/>
      <c r="U42" s="171"/>
      <c r="V42" s="172"/>
      <c r="W42" s="167"/>
      <c r="X42" s="170"/>
      <c r="Y42" s="128"/>
      <c r="Z42" s="171"/>
      <c r="AA42" s="172"/>
      <c r="AB42" s="167">
        <v>2</v>
      </c>
      <c r="AC42" s="170">
        <v>0</v>
      </c>
      <c r="AD42" s="167">
        <v>2</v>
      </c>
      <c r="AE42" s="171" t="s">
        <v>66</v>
      </c>
      <c r="AF42" s="172">
        <v>5</v>
      </c>
      <c r="AG42" s="442"/>
      <c r="AH42" s="170"/>
      <c r="AI42" s="167"/>
      <c r="AJ42" s="171"/>
      <c r="AK42" s="172"/>
      <c r="AL42" s="442"/>
      <c r="AM42" s="170"/>
      <c r="AN42" s="167"/>
      <c r="AO42" s="171"/>
      <c r="AP42" s="172"/>
      <c r="AQ42" s="307" t="str">
        <f>'BSc tanterv nappali'!A49</f>
        <v>31.</v>
      </c>
      <c r="AR42" s="163" t="str">
        <f>'BSc tanterv nappali'!B49</f>
        <v>NIEIB0HBNE</v>
      </c>
      <c r="AS42" s="167"/>
      <c r="AT42" s="332"/>
    </row>
    <row r="43" spans="1:46" s="146" customFormat="1" x14ac:dyDescent="0.2">
      <c r="A43" s="162" t="s">
        <v>179</v>
      </c>
      <c r="B43" s="142" t="s">
        <v>276</v>
      </c>
      <c r="C43" s="155" t="s">
        <v>293</v>
      </c>
      <c r="D43" s="169" t="s">
        <v>142</v>
      </c>
      <c r="E43" s="169"/>
      <c r="F43" s="165">
        <f t="shared" si="5"/>
        <v>5</v>
      </c>
      <c r="G43" s="160">
        <f t="shared" si="6"/>
        <v>7</v>
      </c>
      <c r="H43" s="442"/>
      <c r="I43" s="170"/>
      <c r="J43" s="167"/>
      <c r="K43" s="171"/>
      <c r="L43" s="172"/>
      <c r="M43" s="167"/>
      <c r="N43" s="170"/>
      <c r="O43" s="167"/>
      <c r="P43" s="171"/>
      <c r="Q43" s="172"/>
      <c r="R43" s="167"/>
      <c r="S43" s="170"/>
      <c r="T43" s="167"/>
      <c r="U43" s="171"/>
      <c r="V43" s="172"/>
      <c r="W43" s="167"/>
      <c r="X43" s="170"/>
      <c r="Y43" s="128"/>
      <c r="Z43" s="171"/>
      <c r="AA43" s="172"/>
      <c r="AB43" s="167"/>
      <c r="AC43" s="170"/>
      <c r="AD43" s="167"/>
      <c r="AE43" s="171"/>
      <c r="AF43" s="172"/>
      <c r="AG43" s="442"/>
      <c r="AH43" s="170"/>
      <c r="AI43" s="167"/>
      <c r="AJ43" s="171"/>
      <c r="AK43" s="172"/>
      <c r="AL43" s="442">
        <v>2</v>
      </c>
      <c r="AM43" s="170">
        <v>0</v>
      </c>
      <c r="AN43" s="167">
        <v>3</v>
      </c>
      <c r="AO43" s="171" t="s">
        <v>66</v>
      </c>
      <c r="AP43" s="172">
        <v>7</v>
      </c>
      <c r="AQ43" s="349" t="str">
        <f>A42</f>
        <v>69.</v>
      </c>
      <c r="AR43" s="141" t="str">
        <f>B42</f>
        <v>NIXIS1FBNE</v>
      </c>
      <c r="AS43" s="265"/>
      <c r="AT43" s="332"/>
    </row>
    <row r="44" spans="1:46" s="146" customFormat="1" x14ac:dyDescent="0.2">
      <c r="A44" s="162"/>
      <c r="B44" s="649" t="s">
        <v>85</v>
      </c>
      <c r="C44" s="650"/>
      <c r="D44" s="168"/>
      <c r="E44" s="168"/>
      <c r="F44" s="143">
        <f t="shared" si="5"/>
        <v>9</v>
      </c>
      <c r="G44" s="140">
        <f t="shared" si="6"/>
        <v>12</v>
      </c>
      <c r="H44" s="435"/>
      <c r="I44" s="436"/>
      <c r="J44" s="437"/>
      <c r="K44" s="438"/>
      <c r="L44" s="439"/>
      <c r="M44" s="437"/>
      <c r="N44" s="436"/>
      <c r="O44" s="437"/>
      <c r="P44" s="438"/>
      <c r="Q44" s="439"/>
      <c r="R44" s="437"/>
      <c r="S44" s="436"/>
      <c r="T44" s="437"/>
      <c r="U44" s="438"/>
      <c r="V44" s="439"/>
      <c r="W44" s="112">
        <f>SUM(W45:W46)</f>
        <v>0</v>
      </c>
      <c r="X44" s="170">
        <f t="shared" ref="X44" si="20">SUM(X45:X46)</f>
        <v>0</v>
      </c>
      <c r="Y44" s="170">
        <f t="shared" ref="Y44" si="21">SUM(Y45:Y46)</f>
        <v>0</v>
      </c>
      <c r="Z44" s="170">
        <f t="shared" ref="Z44" si="22">SUM(Z45:Z46)</f>
        <v>0</v>
      </c>
      <c r="AA44" s="176">
        <f t="shared" ref="AA44" si="23">SUM(AA45:AA46)</f>
        <v>0</v>
      </c>
      <c r="AB44" s="112">
        <f>SUM(AB45:AB46)</f>
        <v>2</v>
      </c>
      <c r="AC44" s="170">
        <f t="shared" ref="AC44" si="24">SUM(AC45:AC46)</f>
        <v>0</v>
      </c>
      <c r="AD44" s="170">
        <f t="shared" ref="AD44" si="25">SUM(AD45:AD46)</f>
        <v>2</v>
      </c>
      <c r="AE44" s="170">
        <f t="shared" ref="AE44" si="26">SUM(AE45:AE46)</f>
        <v>0</v>
      </c>
      <c r="AF44" s="176">
        <f t="shared" ref="AF44" si="27">SUM(AF45:AF46)</f>
        <v>5</v>
      </c>
      <c r="AG44" s="112">
        <f>SUM(AG45:AG46)</f>
        <v>0</v>
      </c>
      <c r="AH44" s="170">
        <f t="shared" ref="AH44" si="28">SUM(AH45:AH46)</f>
        <v>0</v>
      </c>
      <c r="AI44" s="170">
        <f t="shared" ref="AI44" si="29">SUM(AI45:AI46)</f>
        <v>0</v>
      </c>
      <c r="AJ44" s="170">
        <f t="shared" ref="AJ44" si="30">SUM(AJ45:AJ46)</f>
        <v>0</v>
      </c>
      <c r="AK44" s="176">
        <f t="shared" ref="AK44" si="31">SUM(AK45:AK46)</f>
        <v>0</v>
      </c>
      <c r="AL44" s="112">
        <f>SUM(AL45:AL46)</f>
        <v>2</v>
      </c>
      <c r="AM44" s="170">
        <f t="shared" ref="AM44" si="32">SUM(AM45:AM46)</f>
        <v>0</v>
      </c>
      <c r="AN44" s="170">
        <f t="shared" ref="AN44" si="33">SUM(AN45:AN46)</f>
        <v>3</v>
      </c>
      <c r="AO44" s="170">
        <f t="shared" ref="AO44" si="34">SUM(AO45:AO46)</f>
        <v>0</v>
      </c>
      <c r="AP44" s="441">
        <f t="shared" ref="AP44" si="35">SUM(AP45:AP46)</f>
        <v>7</v>
      </c>
      <c r="AQ44" s="307"/>
      <c r="AR44" s="141"/>
      <c r="AS44" s="265"/>
      <c r="AT44" s="332"/>
    </row>
    <row r="45" spans="1:46" s="146" customFormat="1" ht="15" customHeight="1" x14ac:dyDescent="0.2">
      <c r="A45" s="162" t="s">
        <v>180</v>
      </c>
      <c r="B45" s="142" t="s">
        <v>263</v>
      </c>
      <c r="C45" s="155" t="s">
        <v>86</v>
      </c>
      <c r="D45" s="169" t="s">
        <v>146</v>
      </c>
      <c r="E45" s="169"/>
      <c r="F45" s="165">
        <f t="shared" si="5"/>
        <v>4</v>
      </c>
      <c r="G45" s="160">
        <f t="shared" si="6"/>
        <v>5</v>
      </c>
      <c r="H45" s="442"/>
      <c r="I45" s="170"/>
      <c r="J45" s="167"/>
      <c r="K45" s="171"/>
      <c r="L45" s="172"/>
      <c r="M45" s="167"/>
      <c r="N45" s="170"/>
      <c r="O45" s="167"/>
      <c r="P45" s="171"/>
      <c r="Q45" s="172"/>
      <c r="R45" s="167"/>
      <c r="S45" s="170"/>
      <c r="T45" s="167"/>
      <c r="U45" s="171"/>
      <c r="V45" s="172"/>
      <c r="W45" s="167"/>
      <c r="X45" s="170"/>
      <c r="Y45" s="128"/>
      <c r="Z45" s="171"/>
      <c r="AA45" s="172"/>
      <c r="AB45" s="167">
        <v>2</v>
      </c>
      <c r="AC45" s="170">
        <v>0</v>
      </c>
      <c r="AD45" s="167">
        <v>2</v>
      </c>
      <c r="AE45" s="171" t="s">
        <v>66</v>
      </c>
      <c r="AF45" s="172">
        <v>5</v>
      </c>
      <c r="AG45" s="442"/>
      <c r="AH45" s="170"/>
      <c r="AI45" s="167"/>
      <c r="AJ45" s="171"/>
      <c r="AK45" s="172"/>
      <c r="AL45" s="442"/>
      <c r="AM45" s="170"/>
      <c r="AN45" s="167"/>
      <c r="AO45" s="171"/>
      <c r="AP45" s="172"/>
      <c r="AQ45" s="307" t="str">
        <f>A36</f>
        <v>64.</v>
      </c>
      <c r="AR45" s="147" t="str">
        <f>B36</f>
        <v>NIXHT1FBNE</v>
      </c>
      <c r="AS45" s="265"/>
      <c r="AT45" s="332"/>
    </row>
    <row r="46" spans="1:46" s="146" customFormat="1" x14ac:dyDescent="0.2">
      <c r="A46" s="162" t="s">
        <v>181</v>
      </c>
      <c r="B46" s="220" t="s">
        <v>277</v>
      </c>
      <c r="C46" s="155" t="s">
        <v>294</v>
      </c>
      <c r="D46" s="169" t="s">
        <v>140</v>
      </c>
      <c r="E46" s="169"/>
      <c r="F46" s="165">
        <f t="shared" si="5"/>
        <v>5</v>
      </c>
      <c r="G46" s="160">
        <f t="shared" si="6"/>
        <v>7</v>
      </c>
      <c r="H46" s="442"/>
      <c r="I46" s="170"/>
      <c r="J46" s="167"/>
      <c r="K46" s="171"/>
      <c r="L46" s="172"/>
      <c r="M46" s="167"/>
      <c r="N46" s="170"/>
      <c r="O46" s="167"/>
      <c r="P46" s="171"/>
      <c r="Q46" s="172"/>
      <c r="R46" s="167"/>
      <c r="S46" s="170"/>
      <c r="T46" s="167"/>
      <c r="U46" s="171"/>
      <c r="V46" s="172"/>
      <c r="W46" s="167"/>
      <c r="X46" s="170"/>
      <c r="Y46" s="128"/>
      <c r="Z46" s="171"/>
      <c r="AA46" s="172"/>
      <c r="AB46" s="167"/>
      <c r="AC46" s="170"/>
      <c r="AD46" s="167"/>
      <c r="AE46" s="171"/>
      <c r="AF46" s="172"/>
      <c r="AG46" s="442"/>
      <c r="AH46" s="170"/>
      <c r="AI46" s="167"/>
      <c r="AJ46" s="171"/>
      <c r="AK46" s="172"/>
      <c r="AL46" s="442">
        <v>2</v>
      </c>
      <c r="AM46" s="170">
        <v>0</v>
      </c>
      <c r="AN46" s="167">
        <v>3</v>
      </c>
      <c r="AO46" s="171" t="s">
        <v>66</v>
      </c>
      <c r="AP46" s="172">
        <v>7</v>
      </c>
      <c r="AQ46" s="350" t="str">
        <f>A45</f>
        <v>71.</v>
      </c>
      <c r="AR46" s="142" t="str">
        <f>B45</f>
        <v>NIXHT2FBNE</v>
      </c>
      <c r="AS46" s="307" t="str">
        <f>A38</f>
        <v>66.</v>
      </c>
      <c r="AT46" s="340" t="str">
        <f>B38</f>
        <v>NIXFS1FBNE</v>
      </c>
    </row>
    <row r="47" spans="1:46" s="146" customFormat="1" x14ac:dyDescent="0.2">
      <c r="A47" s="32"/>
      <c r="B47" s="653" t="s">
        <v>302</v>
      </c>
      <c r="C47" s="654"/>
      <c r="D47" s="477"/>
      <c r="E47" s="477"/>
      <c r="F47" s="52">
        <f>SUM(F48:F54)</f>
        <v>23</v>
      </c>
      <c r="G47" s="119">
        <f>SUM(G48:G54)</f>
        <v>30</v>
      </c>
      <c r="H47" s="32">
        <f>SUM(H48:H54)</f>
        <v>0</v>
      </c>
      <c r="I47" s="60">
        <f>SUM(I48:I54)</f>
        <v>0</v>
      </c>
      <c r="J47" s="60">
        <f>SUM(J48:J54)</f>
        <v>0</v>
      </c>
      <c r="K47" s="60"/>
      <c r="L47" s="369">
        <f>SUM(L48:L54)</f>
        <v>0</v>
      </c>
      <c r="M47" s="32">
        <f>SUM(M48:M54)</f>
        <v>0</v>
      </c>
      <c r="N47" s="60">
        <f>SUM(N48:N54)</f>
        <v>0</v>
      </c>
      <c r="O47" s="60">
        <f>SUM(O48:O54)</f>
        <v>0</v>
      </c>
      <c r="P47" s="60"/>
      <c r="Q47" s="369">
        <f>SUM(Q48:Q54)</f>
        <v>0</v>
      </c>
      <c r="R47" s="32">
        <f>SUM(R48:R54)</f>
        <v>0</v>
      </c>
      <c r="S47" s="60">
        <f>SUM(S48:S54)</f>
        <v>0</v>
      </c>
      <c r="T47" s="60">
        <f>SUM(T48:T54)</f>
        <v>0</v>
      </c>
      <c r="U47" s="60"/>
      <c r="V47" s="369">
        <f>SUM(V48:V54)</f>
        <v>0</v>
      </c>
      <c r="W47" s="32">
        <f>SUM(W48:W54)</f>
        <v>4</v>
      </c>
      <c r="X47" s="60">
        <f>SUM(X48:X54)</f>
        <v>0</v>
      </c>
      <c r="Y47" s="60">
        <f>SUM(Y48:Y54)</f>
        <v>5</v>
      </c>
      <c r="Z47" s="60"/>
      <c r="AA47" s="369">
        <f>SUM(AA48:AA54)</f>
        <v>12</v>
      </c>
      <c r="AB47" s="32">
        <f>SUM(AB48:AB54)</f>
        <v>4</v>
      </c>
      <c r="AC47" s="60">
        <f>SUM(AC48:AC54)</f>
        <v>0</v>
      </c>
      <c r="AD47" s="60">
        <f>SUM(AD48:AD54)</f>
        <v>2</v>
      </c>
      <c r="AE47" s="60"/>
      <c r="AF47" s="369">
        <f>SUM(AF48:AF54)</f>
        <v>9</v>
      </c>
      <c r="AG47" s="32">
        <f>SUM(AG48:AG54)</f>
        <v>2</v>
      </c>
      <c r="AH47" s="60">
        <f>SUM(AH48:AH54)</f>
        <v>0</v>
      </c>
      <c r="AI47" s="60">
        <f>SUM(AI48:AI54)</f>
        <v>1</v>
      </c>
      <c r="AJ47" s="60"/>
      <c r="AK47" s="369">
        <f>SUM(AK48:AK54)</f>
        <v>4</v>
      </c>
      <c r="AL47" s="32">
        <f>SUM(AL48:AL54)</f>
        <v>2</v>
      </c>
      <c r="AM47" s="60">
        <f>SUM(AM48:AM54)</f>
        <v>0</v>
      </c>
      <c r="AN47" s="60">
        <f>SUM(AN48:AN54)</f>
        <v>3</v>
      </c>
      <c r="AO47" s="60"/>
      <c r="AP47" s="369">
        <f>SUM(AP49:AP54)</f>
        <v>7</v>
      </c>
      <c r="AQ47" s="42" t="str">
        <f>'BSc tanterv nappali'!$A$50</f>
        <v>32.</v>
      </c>
      <c r="AR47" s="504" t="str">
        <f>'BSc tanterv nappali'!$B$50</f>
        <v>NIXSS1HBNE</v>
      </c>
      <c r="AS47" s="60"/>
      <c r="AT47" s="498"/>
    </row>
    <row r="48" spans="1:46" s="146" customFormat="1" x14ac:dyDescent="0.2">
      <c r="A48" s="159" t="s">
        <v>182</v>
      </c>
      <c r="B48" s="147" t="s">
        <v>264</v>
      </c>
      <c r="C48" s="155" t="s">
        <v>90</v>
      </c>
      <c r="D48" s="169" t="s">
        <v>134</v>
      </c>
      <c r="E48" s="169"/>
      <c r="F48" s="165">
        <f>SUM(W48:Y48,AB48:AD48,AG48:AI48,AL48:AN48)</f>
        <v>4</v>
      </c>
      <c r="G48" s="166">
        <f t="shared" ref="G48:G53" si="36">SUM(AA48,AF48,AK48,AP48)</f>
        <v>5</v>
      </c>
      <c r="H48" s="112"/>
      <c r="I48" s="128"/>
      <c r="J48" s="128"/>
      <c r="K48" s="170"/>
      <c r="L48" s="172"/>
      <c r="M48" s="112"/>
      <c r="N48" s="170"/>
      <c r="O48" s="128"/>
      <c r="P48" s="170"/>
      <c r="Q48" s="172"/>
      <c r="R48" s="112"/>
      <c r="S48" s="128"/>
      <c r="T48" s="128"/>
      <c r="U48" s="170"/>
      <c r="V48" s="172"/>
      <c r="W48" s="165">
        <v>2</v>
      </c>
      <c r="X48" s="175">
        <v>0</v>
      </c>
      <c r="Y48" s="387">
        <v>2</v>
      </c>
      <c r="Z48" s="175" t="s">
        <v>66</v>
      </c>
      <c r="AA48" s="389">
        <v>5</v>
      </c>
      <c r="AB48" s="165"/>
      <c r="AC48" s="175"/>
      <c r="AD48" s="387"/>
      <c r="AE48" s="175"/>
      <c r="AF48" s="389"/>
      <c r="AG48" s="415"/>
      <c r="AH48" s="175"/>
      <c r="AI48" s="387"/>
      <c r="AJ48" s="175"/>
      <c r="AK48" s="389"/>
      <c r="AL48" s="165"/>
      <c r="AM48" s="387"/>
      <c r="AN48" s="387"/>
      <c r="AO48" s="175"/>
      <c r="AP48" s="172"/>
      <c r="AQ48" s="167" t="str">
        <f>'BSc tanterv nappali'!A35</f>
        <v>17.</v>
      </c>
      <c r="AR48" s="329" t="str">
        <f>'BSc tanterv nappali'!B35</f>
        <v>NSXHF1HBNE</v>
      </c>
      <c r="AS48" s="50"/>
      <c r="AT48" s="469"/>
    </row>
    <row r="49" spans="1:46" s="146" customFormat="1" x14ac:dyDescent="0.2">
      <c r="A49" s="159" t="s">
        <v>183</v>
      </c>
      <c r="B49" s="147" t="s">
        <v>265</v>
      </c>
      <c r="C49" s="155" t="s">
        <v>93</v>
      </c>
      <c r="D49" s="169" t="s">
        <v>136</v>
      </c>
      <c r="E49" s="169"/>
      <c r="F49" s="165">
        <f t="shared" ref="F49:F53" si="37">SUM(W49:Y49,AB49:AD49,AG49:AI49,AL49:AN49)</f>
        <v>2</v>
      </c>
      <c r="G49" s="166">
        <f t="shared" si="36"/>
        <v>3</v>
      </c>
      <c r="H49" s="112"/>
      <c r="I49" s="128"/>
      <c r="J49" s="128"/>
      <c r="K49" s="170"/>
      <c r="L49" s="172"/>
      <c r="M49" s="112"/>
      <c r="N49" s="170"/>
      <c r="O49" s="128"/>
      <c r="P49" s="170"/>
      <c r="Q49" s="172"/>
      <c r="R49" s="112"/>
      <c r="S49" s="128"/>
      <c r="T49" s="128"/>
      <c r="U49" s="170"/>
      <c r="V49" s="172"/>
      <c r="W49" s="165">
        <v>2</v>
      </c>
      <c r="X49" s="175">
        <v>0</v>
      </c>
      <c r="Y49" s="387">
        <v>0</v>
      </c>
      <c r="Z49" s="175" t="s">
        <v>53</v>
      </c>
      <c r="AA49" s="389">
        <v>3</v>
      </c>
      <c r="AB49" s="165"/>
      <c r="AC49" s="175"/>
      <c r="AD49" s="387"/>
      <c r="AE49" s="175"/>
      <c r="AF49" s="389"/>
      <c r="AG49" s="415"/>
      <c r="AH49" s="175"/>
      <c r="AI49" s="387"/>
      <c r="AJ49" s="175"/>
      <c r="AK49" s="389"/>
      <c r="AL49" s="165"/>
      <c r="AM49" s="387"/>
      <c r="AN49" s="387"/>
      <c r="AO49" s="175"/>
      <c r="AP49" s="172"/>
      <c r="AQ49" s="167" t="str">
        <f>'BSc tanterv nappali'!A35</f>
        <v>17.</v>
      </c>
      <c r="AR49" s="329" t="str">
        <f>'BSc tanterv nappali'!B35</f>
        <v>NSXHF1HBNE</v>
      </c>
      <c r="AS49" s="50"/>
      <c r="AT49" s="469"/>
    </row>
    <row r="50" spans="1:46" s="146" customFormat="1" x14ac:dyDescent="0.2">
      <c r="A50" s="159" t="s">
        <v>184</v>
      </c>
      <c r="B50" s="147" t="s">
        <v>266</v>
      </c>
      <c r="C50" s="155" t="s">
        <v>92</v>
      </c>
      <c r="D50" s="169" t="s">
        <v>133</v>
      </c>
      <c r="E50" s="169"/>
      <c r="F50" s="165">
        <f t="shared" si="37"/>
        <v>2</v>
      </c>
      <c r="G50" s="166">
        <f t="shared" si="36"/>
        <v>3</v>
      </c>
      <c r="H50" s="112"/>
      <c r="I50" s="128"/>
      <c r="J50" s="128"/>
      <c r="K50" s="170"/>
      <c r="L50" s="172"/>
      <c r="M50" s="112"/>
      <c r="N50" s="170"/>
      <c r="O50" s="128"/>
      <c r="P50" s="170"/>
      <c r="Q50" s="172"/>
      <c r="R50" s="112"/>
      <c r="S50" s="128"/>
      <c r="T50" s="128"/>
      <c r="U50" s="170"/>
      <c r="V50" s="172"/>
      <c r="W50" s="165"/>
      <c r="X50" s="175"/>
      <c r="Y50" s="387"/>
      <c r="Z50" s="175"/>
      <c r="AA50" s="389"/>
      <c r="AB50" s="165">
        <v>0</v>
      </c>
      <c r="AC50" s="175">
        <v>0</v>
      </c>
      <c r="AD50" s="387">
        <v>2</v>
      </c>
      <c r="AE50" s="175" t="s">
        <v>53</v>
      </c>
      <c r="AF50" s="389">
        <v>3</v>
      </c>
      <c r="AG50" s="415"/>
      <c r="AH50" s="175"/>
      <c r="AI50" s="387"/>
      <c r="AJ50" s="175"/>
      <c r="AK50" s="389"/>
      <c r="AL50" s="165"/>
      <c r="AM50" s="387"/>
      <c r="AN50" s="387"/>
      <c r="AO50" s="175"/>
      <c r="AP50" s="172"/>
      <c r="AQ50" s="307" t="str">
        <f>A48</f>
        <v>73.</v>
      </c>
      <c r="AR50" s="459" t="str">
        <f>B48</f>
        <v>NIXPP1SBNE</v>
      </c>
      <c r="AS50" s="322"/>
      <c r="AT50" s="309"/>
    </row>
    <row r="51" spans="1:46" s="146" customFormat="1" x14ac:dyDescent="0.2">
      <c r="A51" s="159" t="s">
        <v>185</v>
      </c>
      <c r="B51" s="147" t="s">
        <v>267</v>
      </c>
      <c r="C51" s="155" t="s">
        <v>91</v>
      </c>
      <c r="D51" s="169" t="s">
        <v>136</v>
      </c>
      <c r="E51" s="169"/>
      <c r="F51" s="165">
        <f t="shared" si="37"/>
        <v>2</v>
      </c>
      <c r="G51" s="166">
        <f t="shared" si="36"/>
        <v>2</v>
      </c>
      <c r="H51" s="442"/>
      <c r="I51" s="170"/>
      <c r="J51" s="167"/>
      <c r="K51" s="171"/>
      <c r="L51" s="172"/>
      <c r="M51" s="167"/>
      <c r="N51" s="170"/>
      <c r="O51" s="167"/>
      <c r="P51" s="171"/>
      <c r="Q51" s="172"/>
      <c r="R51" s="167"/>
      <c r="S51" s="170"/>
      <c r="T51" s="167"/>
      <c r="U51" s="171"/>
      <c r="V51" s="172"/>
      <c r="W51" s="165"/>
      <c r="X51" s="175"/>
      <c r="Y51" s="387"/>
      <c r="Z51" s="175"/>
      <c r="AA51" s="389"/>
      <c r="AB51" s="165">
        <v>2</v>
      </c>
      <c r="AC51" s="175">
        <v>0</v>
      </c>
      <c r="AD51" s="387">
        <v>0</v>
      </c>
      <c r="AE51" s="175" t="s">
        <v>66</v>
      </c>
      <c r="AF51" s="389">
        <v>2</v>
      </c>
      <c r="AG51" s="415"/>
      <c r="AH51" s="175"/>
      <c r="AI51" s="387"/>
      <c r="AJ51" s="175"/>
      <c r="AK51" s="389"/>
      <c r="AL51" s="165"/>
      <c r="AM51" s="387"/>
      <c r="AN51" s="387"/>
      <c r="AO51" s="175"/>
      <c r="AP51" s="172"/>
      <c r="AQ51" s="307" t="str">
        <f t="shared" ref="AQ51:AR51" si="38">A49</f>
        <v>74.</v>
      </c>
      <c r="AR51" s="459" t="str">
        <f t="shared" si="38"/>
        <v>NIXNR1SBNE</v>
      </c>
      <c r="AS51" s="322"/>
      <c r="AT51" s="309"/>
    </row>
    <row r="52" spans="1:46" s="146" customFormat="1" x14ac:dyDescent="0.2">
      <c r="A52" s="159" t="s">
        <v>186</v>
      </c>
      <c r="B52" s="147" t="s">
        <v>278</v>
      </c>
      <c r="C52" s="155" t="s">
        <v>295</v>
      </c>
      <c r="D52" s="169" t="s">
        <v>133</v>
      </c>
      <c r="E52" s="169"/>
      <c r="F52" s="165">
        <f t="shared" si="37"/>
        <v>3</v>
      </c>
      <c r="G52" s="166">
        <f t="shared" si="36"/>
        <v>4</v>
      </c>
      <c r="H52" s="442"/>
      <c r="I52" s="170"/>
      <c r="J52" s="167"/>
      <c r="K52" s="171"/>
      <c r="L52" s="172"/>
      <c r="M52" s="167"/>
      <c r="N52" s="170"/>
      <c r="O52" s="167"/>
      <c r="P52" s="171"/>
      <c r="Q52" s="172"/>
      <c r="R52" s="167"/>
      <c r="S52" s="170"/>
      <c r="T52" s="167"/>
      <c r="U52" s="171"/>
      <c r="V52" s="172"/>
      <c r="W52" s="165"/>
      <c r="X52" s="175"/>
      <c r="Y52" s="387"/>
      <c r="Z52" s="175"/>
      <c r="AA52" s="389"/>
      <c r="AB52" s="165"/>
      <c r="AC52" s="175"/>
      <c r="AD52" s="387"/>
      <c r="AE52" s="175"/>
      <c r="AF52" s="389"/>
      <c r="AG52" s="415">
        <v>2</v>
      </c>
      <c r="AH52" s="175">
        <v>0</v>
      </c>
      <c r="AI52" s="387">
        <v>1</v>
      </c>
      <c r="AJ52" s="175" t="s">
        <v>66</v>
      </c>
      <c r="AK52" s="389">
        <v>4</v>
      </c>
      <c r="AL52" s="165"/>
      <c r="AM52" s="387"/>
      <c r="AN52" s="387"/>
      <c r="AO52" s="175"/>
      <c r="AP52" s="172"/>
      <c r="AQ52" s="307" t="str">
        <f t="shared" ref="AQ52:AR52" si="39">A50</f>
        <v>75.</v>
      </c>
      <c r="AR52" s="459" t="str">
        <f t="shared" si="39"/>
        <v>NIXAP1SBNE</v>
      </c>
      <c r="AS52" s="322"/>
      <c r="AT52" s="309"/>
    </row>
    <row r="53" spans="1:46" s="146" customFormat="1" x14ac:dyDescent="0.2">
      <c r="A53" s="159" t="s">
        <v>187</v>
      </c>
      <c r="B53" s="147" t="s">
        <v>279</v>
      </c>
      <c r="C53" s="155" t="s">
        <v>296</v>
      </c>
      <c r="D53" s="169" t="s">
        <v>136</v>
      </c>
      <c r="E53" s="169"/>
      <c r="F53" s="165">
        <f t="shared" si="37"/>
        <v>2</v>
      </c>
      <c r="G53" s="166">
        <f t="shared" si="36"/>
        <v>3</v>
      </c>
      <c r="H53" s="442"/>
      <c r="I53" s="170"/>
      <c r="J53" s="167"/>
      <c r="K53" s="171"/>
      <c r="L53" s="172"/>
      <c r="M53" s="167"/>
      <c r="N53" s="170"/>
      <c r="O53" s="167"/>
      <c r="P53" s="171"/>
      <c r="Q53" s="172"/>
      <c r="R53" s="167"/>
      <c r="S53" s="170"/>
      <c r="T53" s="167"/>
      <c r="U53" s="171"/>
      <c r="V53" s="172"/>
      <c r="W53" s="167"/>
      <c r="X53" s="170"/>
      <c r="Y53" s="128"/>
      <c r="Z53" s="171"/>
      <c r="AA53" s="172"/>
      <c r="AB53" s="167"/>
      <c r="AC53" s="170"/>
      <c r="AD53" s="167"/>
      <c r="AE53" s="171"/>
      <c r="AF53" s="172"/>
      <c r="AG53" s="442"/>
      <c r="AH53" s="170"/>
      <c r="AI53" s="167"/>
      <c r="AJ53" s="171"/>
      <c r="AK53" s="172"/>
      <c r="AL53" s="442">
        <v>1</v>
      </c>
      <c r="AM53" s="170">
        <v>0</v>
      </c>
      <c r="AN53" s="167">
        <v>1</v>
      </c>
      <c r="AO53" s="171" t="s">
        <v>53</v>
      </c>
      <c r="AP53" s="172">
        <v>3</v>
      </c>
      <c r="AQ53" s="307" t="str">
        <f>A49</f>
        <v>74.</v>
      </c>
      <c r="AR53" s="459" t="str">
        <f>B49</f>
        <v>NIXNR1SBNE</v>
      </c>
      <c r="AS53" s="322"/>
      <c r="AT53" s="309"/>
    </row>
    <row r="54" spans="1:46" s="146" customFormat="1" ht="14.25" x14ac:dyDescent="0.2">
      <c r="A54" s="159"/>
      <c r="B54" s="651" t="s">
        <v>317</v>
      </c>
      <c r="C54" s="652"/>
      <c r="D54" s="139"/>
      <c r="E54" s="139"/>
      <c r="F54" s="143">
        <f>SUM(W54:Y54,AB54:AD54,AG54:AI54,AL54:AN54)</f>
        <v>8</v>
      </c>
      <c r="G54" s="140">
        <v>10</v>
      </c>
      <c r="H54" s="435"/>
      <c r="I54" s="436"/>
      <c r="J54" s="437"/>
      <c r="K54" s="438"/>
      <c r="L54" s="439"/>
      <c r="M54" s="437"/>
      <c r="N54" s="436"/>
      <c r="O54" s="437"/>
      <c r="P54" s="438"/>
      <c r="Q54" s="439"/>
      <c r="R54" s="437"/>
      <c r="S54" s="436"/>
      <c r="T54" s="437"/>
      <c r="U54" s="438"/>
      <c r="V54" s="439"/>
      <c r="W54" s="440">
        <f t="shared" ref="W54:AP54" si="40">SUM(W55:W57)</f>
        <v>0</v>
      </c>
      <c r="X54" s="436">
        <f t="shared" si="40"/>
        <v>0</v>
      </c>
      <c r="Y54" s="436">
        <f t="shared" si="40"/>
        <v>3</v>
      </c>
      <c r="Z54" s="436"/>
      <c r="AA54" s="441">
        <f t="shared" si="40"/>
        <v>4</v>
      </c>
      <c r="AB54" s="440">
        <f t="shared" si="40"/>
        <v>2</v>
      </c>
      <c r="AC54" s="436">
        <f t="shared" si="40"/>
        <v>0</v>
      </c>
      <c r="AD54" s="436">
        <f t="shared" si="40"/>
        <v>0</v>
      </c>
      <c r="AE54" s="436"/>
      <c r="AF54" s="441">
        <f t="shared" si="40"/>
        <v>4</v>
      </c>
      <c r="AG54" s="440">
        <f t="shared" si="40"/>
        <v>0</v>
      </c>
      <c r="AH54" s="436">
        <f t="shared" si="40"/>
        <v>0</v>
      </c>
      <c r="AI54" s="436">
        <f t="shared" si="40"/>
        <v>0</v>
      </c>
      <c r="AJ54" s="436"/>
      <c r="AK54" s="441">
        <f t="shared" si="40"/>
        <v>0</v>
      </c>
      <c r="AL54" s="440">
        <f t="shared" si="40"/>
        <v>1</v>
      </c>
      <c r="AM54" s="436">
        <f t="shared" si="40"/>
        <v>0</v>
      </c>
      <c r="AN54" s="436">
        <f t="shared" si="40"/>
        <v>2</v>
      </c>
      <c r="AO54" s="436"/>
      <c r="AP54" s="441">
        <f t="shared" si="40"/>
        <v>4</v>
      </c>
      <c r="AQ54" s="307"/>
      <c r="AR54" s="142"/>
      <c r="AS54" s="322"/>
      <c r="AT54" s="309"/>
    </row>
    <row r="55" spans="1:46" s="146" customFormat="1" ht="14.25" x14ac:dyDescent="0.2">
      <c r="A55" s="159" t="s">
        <v>188</v>
      </c>
      <c r="B55" s="459" t="s">
        <v>440</v>
      </c>
      <c r="C55" s="155" t="s">
        <v>355</v>
      </c>
      <c r="D55" s="169" t="s">
        <v>132</v>
      </c>
      <c r="E55" s="169"/>
      <c r="F55" s="165">
        <f t="shared" ref="F55:F75" si="41">SUM(W55:Y55,AB55:AD55,AG55:AI55,AL55:AN55)</f>
        <v>3</v>
      </c>
      <c r="G55" s="166">
        <f t="shared" ref="G55:G57" si="42">SUM(AA55,AF55,AK55,AP55)</f>
        <v>4</v>
      </c>
      <c r="H55" s="442"/>
      <c r="I55" s="170"/>
      <c r="J55" s="167"/>
      <c r="K55" s="171"/>
      <c r="L55" s="172"/>
      <c r="M55" s="167"/>
      <c r="N55" s="170"/>
      <c r="O55" s="167"/>
      <c r="P55" s="171"/>
      <c r="Q55" s="172"/>
      <c r="R55" s="167"/>
      <c r="S55" s="170"/>
      <c r="T55" s="167"/>
      <c r="U55" s="171"/>
      <c r="V55" s="172"/>
      <c r="W55" s="167">
        <v>0</v>
      </c>
      <c r="X55" s="170">
        <v>0</v>
      </c>
      <c r="Y55" s="128">
        <v>3</v>
      </c>
      <c r="Z55" s="171" t="s">
        <v>53</v>
      </c>
      <c r="AA55" s="172">
        <v>4</v>
      </c>
      <c r="AB55" s="167"/>
      <c r="AC55" s="170"/>
      <c r="AD55" s="167"/>
      <c r="AE55" s="171"/>
      <c r="AF55" s="172"/>
      <c r="AG55" s="442"/>
      <c r="AH55" s="170"/>
      <c r="AI55" s="167"/>
      <c r="AJ55" s="171"/>
      <c r="AK55" s="172"/>
      <c r="AL55" s="442"/>
      <c r="AM55" s="170"/>
      <c r="AN55" s="167"/>
      <c r="AO55" s="171"/>
      <c r="AP55" s="172"/>
      <c r="AQ55" s="167" t="str">
        <f>'BSc tanterv nappali'!A35</f>
        <v>17.</v>
      </c>
      <c r="AR55" s="142" t="str">
        <f>'BSc tanterv nappali'!B35</f>
        <v>NSXHF1HBNE</v>
      </c>
      <c r="AS55" s="322"/>
      <c r="AT55" s="309"/>
    </row>
    <row r="56" spans="1:46" s="146" customFormat="1" x14ac:dyDescent="0.2">
      <c r="A56" s="159" t="s">
        <v>189</v>
      </c>
      <c r="B56" s="459" t="s">
        <v>268</v>
      </c>
      <c r="C56" s="155" t="s">
        <v>94</v>
      </c>
      <c r="D56" s="169" t="s">
        <v>132</v>
      </c>
      <c r="E56" s="169"/>
      <c r="F56" s="165">
        <f t="shared" si="41"/>
        <v>3</v>
      </c>
      <c r="G56" s="166">
        <f t="shared" si="42"/>
        <v>4</v>
      </c>
      <c r="H56" s="442"/>
      <c r="I56" s="170"/>
      <c r="J56" s="167"/>
      <c r="K56" s="171"/>
      <c r="L56" s="172"/>
      <c r="M56" s="167"/>
      <c r="N56" s="170"/>
      <c r="O56" s="167"/>
      <c r="P56" s="171"/>
      <c r="Q56" s="172"/>
      <c r="R56" s="167"/>
      <c r="S56" s="170"/>
      <c r="T56" s="167"/>
      <c r="U56" s="171"/>
      <c r="V56" s="172"/>
      <c r="W56" s="167"/>
      <c r="X56" s="170"/>
      <c r="Y56" s="128"/>
      <c r="Z56" s="171"/>
      <c r="AA56" s="172"/>
      <c r="AB56" s="167"/>
      <c r="AC56" s="170"/>
      <c r="AD56" s="167"/>
      <c r="AE56" s="171"/>
      <c r="AF56" s="172"/>
      <c r="AG56" s="442"/>
      <c r="AH56" s="170"/>
      <c r="AI56" s="167"/>
      <c r="AJ56" s="171"/>
      <c r="AK56" s="172"/>
      <c r="AL56" s="442">
        <v>1</v>
      </c>
      <c r="AM56" s="170">
        <v>0</v>
      </c>
      <c r="AN56" s="167">
        <v>2</v>
      </c>
      <c r="AO56" s="171" t="s">
        <v>66</v>
      </c>
      <c r="AP56" s="172">
        <v>4</v>
      </c>
      <c r="AQ56" s="307" t="str">
        <f>A48</f>
        <v>73.</v>
      </c>
      <c r="AR56" s="142" t="str">
        <f>B48</f>
        <v>NIXPP1SBNE</v>
      </c>
      <c r="AS56" s="322"/>
      <c r="AT56" s="309"/>
    </row>
    <row r="57" spans="1:46" s="146" customFormat="1" ht="14.25" x14ac:dyDescent="0.2">
      <c r="A57" s="159" t="s">
        <v>335</v>
      </c>
      <c r="B57" s="509" t="s">
        <v>383</v>
      </c>
      <c r="C57" s="155" t="s">
        <v>332</v>
      </c>
      <c r="D57" s="169" t="s">
        <v>132</v>
      </c>
      <c r="E57" s="169"/>
      <c r="F57" s="165">
        <f t="shared" si="41"/>
        <v>2</v>
      </c>
      <c r="G57" s="166">
        <f t="shared" si="42"/>
        <v>4</v>
      </c>
      <c r="H57" s="442"/>
      <c r="I57" s="170"/>
      <c r="J57" s="167"/>
      <c r="K57" s="171"/>
      <c r="L57" s="172"/>
      <c r="M57" s="167"/>
      <c r="N57" s="170"/>
      <c r="O57" s="167"/>
      <c r="P57" s="171"/>
      <c r="Q57" s="172"/>
      <c r="R57" s="167"/>
      <c r="S57" s="170"/>
      <c r="T57" s="167"/>
      <c r="U57" s="171"/>
      <c r="V57" s="172"/>
      <c r="W57" s="167"/>
      <c r="X57" s="170"/>
      <c r="Y57" s="128"/>
      <c r="Z57" s="171"/>
      <c r="AA57" s="172"/>
      <c r="AB57" s="167">
        <v>2</v>
      </c>
      <c r="AC57" s="170">
        <v>0</v>
      </c>
      <c r="AD57" s="167">
        <v>0</v>
      </c>
      <c r="AE57" s="171" t="s">
        <v>53</v>
      </c>
      <c r="AF57" s="172">
        <v>4</v>
      </c>
      <c r="AG57" s="442"/>
      <c r="AH57" s="170"/>
      <c r="AI57" s="167"/>
      <c r="AJ57" s="171"/>
      <c r="AK57" s="172"/>
      <c r="AL57" s="442"/>
      <c r="AM57" s="170"/>
      <c r="AN57" s="167"/>
      <c r="AO57" s="171"/>
      <c r="AP57" s="172"/>
      <c r="AQ57" s="167" t="str">
        <f>'BSc tanterv nappali'!A35</f>
        <v>17.</v>
      </c>
      <c r="AR57" s="142" t="str">
        <f>'BSc tanterv nappali'!B35</f>
        <v>NSXHF1HBNE</v>
      </c>
      <c r="AS57" s="322"/>
      <c r="AT57" s="309"/>
    </row>
    <row r="58" spans="1:46" s="146" customFormat="1" x14ac:dyDescent="0.2">
      <c r="A58" s="159" t="s">
        <v>336</v>
      </c>
      <c r="B58" s="459" t="s">
        <v>318</v>
      </c>
      <c r="C58" s="155" t="s">
        <v>319</v>
      </c>
      <c r="D58" s="169" t="s">
        <v>134</v>
      </c>
      <c r="E58" s="169"/>
      <c r="F58" s="165">
        <f t="shared" si="41"/>
        <v>2</v>
      </c>
      <c r="G58" s="166">
        <f t="shared" ref="G58:G60" si="43">SUM(AA58,AF58,AK58,AP58)</f>
        <v>3</v>
      </c>
      <c r="H58" s="442"/>
      <c r="I58" s="170"/>
      <c r="J58" s="167"/>
      <c r="K58" s="171"/>
      <c r="L58" s="172"/>
      <c r="M58" s="167"/>
      <c r="N58" s="170"/>
      <c r="O58" s="167"/>
      <c r="P58" s="171"/>
      <c r="Q58" s="172"/>
      <c r="R58" s="167"/>
      <c r="S58" s="170"/>
      <c r="T58" s="167"/>
      <c r="U58" s="171"/>
      <c r="V58" s="172"/>
      <c r="W58" s="167"/>
      <c r="X58" s="170"/>
      <c r="Y58" s="128"/>
      <c r="Z58" s="171"/>
      <c r="AA58" s="172"/>
      <c r="AB58" s="167"/>
      <c r="AC58" s="170"/>
      <c r="AD58" s="167"/>
      <c r="AE58" s="171"/>
      <c r="AF58" s="172"/>
      <c r="AG58" s="442"/>
      <c r="AH58" s="170"/>
      <c r="AI58" s="167"/>
      <c r="AJ58" s="171"/>
      <c r="AK58" s="172"/>
      <c r="AL58" s="167">
        <v>1</v>
      </c>
      <c r="AM58" s="170">
        <v>0</v>
      </c>
      <c r="AN58" s="167">
        <v>1</v>
      </c>
      <c r="AO58" s="171" t="s">
        <v>53</v>
      </c>
      <c r="AP58" s="172">
        <v>3</v>
      </c>
      <c r="AQ58" s="307" t="str">
        <f>A57</f>
        <v>81.</v>
      </c>
      <c r="AR58" s="142" t="str">
        <f>B57</f>
        <v>NIXKE1SBNE</v>
      </c>
      <c r="AS58" s="322"/>
      <c r="AT58" s="309"/>
    </row>
    <row r="59" spans="1:46" s="146" customFormat="1" x14ac:dyDescent="0.2">
      <c r="A59" s="159" t="s">
        <v>337</v>
      </c>
      <c r="B59" s="459" t="s">
        <v>351</v>
      </c>
      <c r="C59" s="155" t="s">
        <v>320</v>
      </c>
      <c r="D59" s="169" t="s">
        <v>134</v>
      </c>
      <c r="E59" s="169"/>
      <c r="F59" s="165">
        <f t="shared" si="41"/>
        <v>2</v>
      </c>
      <c r="G59" s="166">
        <f t="shared" si="43"/>
        <v>3</v>
      </c>
      <c r="H59" s="442"/>
      <c r="I59" s="170"/>
      <c r="J59" s="167"/>
      <c r="K59" s="171"/>
      <c r="L59" s="172"/>
      <c r="M59" s="167"/>
      <c r="N59" s="170"/>
      <c r="O59" s="167"/>
      <c r="P59" s="171"/>
      <c r="Q59" s="172"/>
      <c r="R59" s="167"/>
      <c r="S59" s="170"/>
      <c r="T59" s="167"/>
      <c r="U59" s="171"/>
      <c r="V59" s="172"/>
      <c r="W59" s="167"/>
      <c r="X59" s="170"/>
      <c r="Y59" s="128"/>
      <c r="Z59" s="171"/>
      <c r="AA59" s="172"/>
      <c r="AB59" s="167">
        <v>0</v>
      </c>
      <c r="AC59" s="170">
        <v>0</v>
      </c>
      <c r="AD59" s="167">
        <v>2</v>
      </c>
      <c r="AE59" s="171" t="s">
        <v>66</v>
      </c>
      <c r="AF59" s="172">
        <v>3</v>
      </c>
      <c r="AG59" s="442"/>
      <c r="AH59" s="170"/>
      <c r="AI59" s="167"/>
      <c r="AJ59" s="171"/>
      <c r="AK59" s="172"/>
      <c r="AL59" s="442"/>
      <c r="AM59" s="170"/>
      <c r="AN59" s="167"/>
      <c r="AO59" s="171"/>
      <c r="AP59" s="172"/>
      <c r="AQ59" s="307" t="str">
        <f>A48</f>
        <v>73.</v>
      </c>
      <c r="AR59" s="142" t="str">
        <f>B48</f>
        <v>NIXPP1SBNE</v>
      </c>
      <c r="AS59" s="322"/>
      <c r="AT59" s="309"/>
    </row>
    <row r="60" spans="1:46" s="146" customFormat="1" x14ac:dyDescent="0.2">
      <c r="A60" s="159" t="s">
        <v>338</v>
      </c>
      <c r="B60" s="459" t="s">
        <v>269</v>
      </c>
      <c r="C60" s="155" t="s">
        <v>95</v>
      </c>
      <c r="D60" s="169" t="s">
        <v>134</v>
      </c>
      <c r="E60" s="169"/>
      <c r="F60" s="165">
        <f t="shared" si="41"/>
        <v>3</v>
      </c>
      <c r="G60" s="166">
        <f t="shared" si="43"/>
        <v>4</v>
      </c>
      <c r="H60" s="442"/>
      <c r="I60" s="170"/>
      <c r="J60" s="167"/>
      <c r="K60" s="171"/>
      <c r="L60" s="172"/>
      <c r="M60" s="167"/>
      <c r="N60" s="170"/>
      <c r="O60" s="167"/>
      <c r="P60" s="171"/>
      <c r="Q60" s="172"/>
      <c r="R60" s="167"/>
      <c r="S60" s="170"/>
      <c r="T60" s="167"/>
      <c r="U60" s="171"/>
      <c r="V60" s="172"/>
      <c r="W60" s="167"/>
      <c r="X60" s="170"/>
      <c r="Y60" s="128"/>
      <c r="Z60" s="171"/>
      <c r="AA60" s="172"/>
      <c r="AB60" s="167"/>
      <c r="AC60" s="170"/>
      <c r="AD60" s="167"/>
      <c r="AE60" s="171"/>
      <c r="AF60" s="172"/>
      <c r="AG60" s="442"/>
      <c r="AH60" s="170"/>
      <c r="AI60" s="167"/>
      <c r="AJ60" s="171"/>
      <c r="AK60" s="172"/>
      <c r="AL60" s="442">
        <v>1</v>
      </c>
      <c r="AM60" s="170">
        <v>0</v>
      </c>
      <c r="AN60" s="167">
        <v>2</v>
      </c>
      <c r="AO60" s="171" t="s">
        <v>66</v>
      </c>
      <c r="AP60" s="172">
        <v>4</v>
      </c>
      <c r="AQ60" s="307" t="str">
        <f>A48</f>
        <v>73.</v>
      </c>
      <c r="AR60" s="142" t="str">
        <f>B48</f>
        <v>NIXPP1SBNE</v>
      </c>
      <c r="AS60" s="322"/>
      <c r="AT60" s="325"/>
    </row>
    <row r="61" spans="1:46" s="146" customFormat="1" x14ac:dyDescent="0.2">
      <c r="A61" s="162" t="s">
        <v>339</v>
      </c>
      <c r="B61" s="459" t="s">
        <v>270</v>
      </c>
      <c r="C61" s="155" t="s">
        <v>298</v>
      </c>
      <c r="D61" s="169" t="s">
        <v>132</v>
      </c>
      <c r="E61" s="169"/>
      <c r="F61" s="165">
        <f t="shared" si="41"/>
        <v>3</v>
      </c>
      <c r="G61" s="166">
        <f t="shared" ref="G61:G75" si="44">SUM(AA61,AF61,AK61,AP61)</f>
        <v>4</v>
      </c>
      <c r="H61" s="442"/>
      <c r="I61" s="170"/>
      <c r="J61" s="167"/>
      <c r="K61" s="171"/>
      <c r="L61" s="172"/>
      <c r="M61" s="167"/>
      <c r="N61" s="170"/>
      <c r="O61" s="167"/>
      <c r="P61" s="171"/>
      <c r="Q61" s="172"/>
      <c r="R61" s="167"/>
      <c r="S61" s="170"/>
      <c r="T61" s="167"/>
      <c r="U61" s="171"/>
      <c r="V61" s="172"/>
      <c r="W61" s="167"/>
      <c r="X61" s="170"/>
      <c r="Y61" s="128"/>
      <c r="Z61" s="171"/>
      <c r="AA61" s="172"/>
      <c r="AB61" s="167"/>
      <c r="AC61" s="170"/>
      <c r="AD61" s="167"/>
      <c r="AE61" s="171"/>
      <c r="AF61" s="172"/>
      <c r="AG61" s="442"/>
      <c r="AH61" s="170"/>
      <c r="AI61" s="167"/>
      <c r="AJ61" s="171"/>
      <c r="AK61" s="172"/>
      <c r="AL61" s="167">
        <v>1</v>
      </c>
      <c r="AM61" s="170">
        <v>0</v>
      </c>
      <c r="AN61" s="167">
        <v>2</v>
      </c>
      <c r="AO61" s="171" t="s">
        <v>53</v>
      </c>
      <c r="AP61" s="172">
        <v>4</v>
      </c>
      <c r="AQ61" s="307" t="str">
        <f>A48</f>
        <v>73.</v>
      </c>
      <c r="AR61" s="142" t="str">
        <f>B48</f>
        <v>NIXPP1SBNE</v>
      </c>
      <c r="AS61" s="265" t="str">
        <f>'BSc tanterv nappali'!A36</f>
        <v>18.</v>
      </c>
      <c r="AT61" s="309" t="str">
        <f>'BSc tanterv nappali'!B36</f>
        <v>NSXJW1HBNE</v>
      </c>
    </row>
    <row r="62" spans="1:46" s="146" customFormat="1" x14ac:dyDescent="0.2">
      <c r="A62" s="162" t="s">
        <v>340</v>
      </c>
      <c r="B62" s="459" t="s">
        <v>321</v>
      </c>
      <c r="C62" s="155" t="s">
        <v>322</v>
      </c>
      <c r="D62" s="169" t="s">
        <v>132</v>
      </c>
      <c r="E62" s="169"/>
      <c r="F62" s="165">
        <f t="shared" si="41"/>
        <v>3</v>
      </c>
      <c r="G62" s="166">
        <f t="shared" si="44"/>
        <v>3</v>
      </c>
      <c r="H62" s="442"/>
      <c r="I62" s="170"/>
      <c r="J62" s="167"/>
      <c r="K62" s="171"/>
      <c r="L62" s="172"/>
      <c r="M62" s="167"/>
      <c r="N62" s="170"/>
      <c r="O62" s="167"/>
      <c r="P62" s="171"/>
      <c r="Q62" s="172"/>
      <c r="R62" s="167"/>
      <c r="S62" s="170"/>
      <c r="T62" s="167"/>
      <c r="U62" s="171"/>
      <c r="V62" s="172"/>
      <c r="W62" s="167"/>
      <c r="X62" s="170"/>
      <c r="Y62" s="128"/>
      <c r="Z62" s="171"/>
      <c r="AA62" s="172"/>
      <c r="AB62" s="167"/>
      <c r="AC62" s="170"/>
      <c r="AD62" s="167"/>
      <c r="AE62" s="171"/>
      <c r="AF62" s="172"/>
      <c r="AG62" s="165">
        <v>0</v>
      </c>
      <c r="AH62" s="175">
        <v>0</v>
      </c>
      <c r="AI62" s="387">
        <v>3</v>
      </c>
      <c r="AJ62" s="175" t="s">
        <v>53</v>
      </c>
      <c r="AK62" s="389">
        <v>3</v>
      </c>
      <c r="AL62" s="442"/>
      <c r="AM62" s="170"/>
      <c r="AN62" s="167"/>
      <c r="AO62" s="171"/>
      <c r="AP62" s="172"/>
      <c r="AQ62" s="507" t="str">
        <f>'[1]BSc tanterv nappali'!A36</f>
        <v>18.</v>
      </c>
      <c r="AR62" s="508" t="str">
        <f>'[1]BSc tanterv nappali'!B36</f>
        <v>NSXJW1HBNE</v>
      </c>
      <c r="AS62" s="265"/>
      <c r="AT62" s="470"/>
    </row>
    <row r="63" spans="1:46" s="146" customFormat="1" x14ac:dyDescent="0.2">
      <c r="A63" s="162" t="s">
        <v>341</v>
      </c>
      <c r="B63" s="459" t="s">
        <v>323</v>
      </c>
      <c r="C63" s="155" t="s">
        <v>324</v>
      </c>
      <c r="D63" s="169" t="s">
        <v>132</v>
      </c>
      <c r="E63" s="169"/>
      <c r="F63" s="165">
        <f t="shared" si="41"/>
        <v>4</v>
      </c>
      <c r="G63" s="166">
        <f t="shared" si="44"/>
        <v>5</v>
      </c>
      <c r="H63" s="442"/>
      <c r="I63" s="170"/>
      <c r="J63" s="167"/>
      <c r="K63" s="171"/>
      <c r="L63" s="172"/>
      <c r="M63" s="167"/>
      <c r="N63" s="170"/>
      <c r="O63" s="167"/>
      <c r="P63" s="171"/>
      <c r="Q63" s="172"/>
      <c r="R63" s="167"/>
      <c r="S63" s="170"/>
      <c r="T63" s="167"/>
      <c r="U63" s="171"/>
      <c r="V63" s="172"/>
      <c r="W63" s="167"/>
      <c r="X63" s="170"/>
      <c r="Y63" s="128"/>
      <c r="Z63" s="171"/>
      <c r="AA63" s="172"/>
      <c r="AB63" s="167"/>
      <c r="AC63" s="170"/>
      <c r="AD63" s="167"/>
      <c r="AE63" s="171"/>
      <c r="AF63" s="172"/>
      <c r="AG63" s="442"/>
      <c r="AH63" s="170"/>
      <c r="AI63" s="167"/>
      <c r="AJ63" s="171"/>
      <c r="AK63" s="172"/>
      <c r="AL63" s="165">
        <v>2</v>
      </c>
      <c r="AM63" s="175">
        <v>0</v>
      </c>
      <c r="AN63" s="387">
        <v>2</v>
      </c>
      <c r="AO63" s="175" t="s">
        <v>53</v>
      </c>
      <c r="AP63" s="389">
        <v>5</v>
      </c>
      <c r="AQ63" s="307" t="str">
        <f>A48</f>
        <v>73.</v>
      </c>
      <c r="AR63" s="142" t="str">
        <f>B48</f>
        <v>NIXPP1SBNE</v>
      </c>
      <c r="AS63" s="265"/>
      <c r="AT63" s="303"/>
    </row>
    <row r="64" spans="1:46" s="146" customFormat="1" ht="14.25" x14ac:dyDescent="0.2">
      <c r="A64" s="162" t="s">
        <v>342</v>
      </c>
      <c r="B64" s="459" t="s">
        <v>325</v>
      </c>
      <c r="C64" s="155" t="s">
        <v>356</v>
      </c>
      <c r="D64" s="169" t="s">
        <v>148</v>
      </c>
      <c r="E64" s="169"/>
      <c r="F64" s="165">
        <f t="shared" si="41"/>
        <v>2</v>
      </c>
      <c r="G64" s="166">
        <f t="shared" si="44"/>
        <v>3</v>
      </c>
      <c r="H64" s="442"/>
      <c r="I64" s="170"/>
      <c r="J64" s="167"/>
      <c r="K64" s="171"/>
      <c r="L64" s="172"/>
      <c r="M64" s="167"/>
      <c r="N64" s="170"/>
      <c r="O64" s="167"/>
      <c r="P64" s="171"/>
      <c r="Q64" s="172"/>
      <c r="R64" s="167"/>
      <c r="S64" s="170"/>
      <c r="T64" s="167"/>
      <c r="U64" s="171"/>
      <c r="V64" s="172"/>
      <c r="W64" s="165"/>
      <c r="X64" s="175"/>
      <c r="Y64" s="387"/>
      <c r="Z64" s="175"/>
      <c r="AA64" s="389"/>
      <c r="AB64" s="165">
        <v>0</v>
      </c>
      <c r="AC64" s="175">
        <v>0</v>
      </c>
      <c r="AD64" s="387">
        <v>2</v>
      </c>
      <c r="AE64" s="175" t="s">
        <v>53</v>
      </c>
      <c r="AF64" s="389">
        <v>3</v>
      </c>
      <c r="AG64" s="415"/>
      <c r="AH64" s="175"/>
      <c r="AI64" s="387"/>
      <c r="AJ64" s="175"/>
      <c r="AK64" s="389"/>
      <c r="AL64" s="165"/>
      <c r="AM64" s="387"/>
      <c r="AN64" s="387"/>
      <c r="AO64" s="175"/>
      <c r="AP64" s="172"/>
      <c r="AQ64" s="167" t="str">
        <f>'BSc tanterv nappali'!A35</f>
        <v>17.</v>
      </c>
      <c r="AR64" s="142" t="str">
        <f>'BSc tanterv nappali'!B35</f>
        <v>NSXHF1HBNE</v>
      </c>
      <c r="AS64" s="265"/>
      <c r="AT64" s="303"/>
    </row>
    <row r="65" spans="1:46" s="146" customFormat="1" x14ac:dyDescent="0.2">
      <c r="A65" s="162" t="s">
        <v>343</v>
      </c>
      <c r="B65" s="459" t="s">
        <v>350</v>
      </c>
      <c r="C65" s="155" t="s">
        <v>326</v>
      </c>
      <c r="D65" s="169"/>
      <c r="E65" s="169"/>
      <c r="F65" s="165">
        <f t="shared" si="41"/>
        <v>2</v>
      </c>
      <c r="G65" s="166">
        <f t="shared" ref="G65:G66" si="45">SUM(AA65,AF65,AK65,AP65)</f>
        <v>3</v>
      </c>
      <c r="H65" s="442"/>
      <c r="I65" s="170"/>
      <c r="J65" s="167"/>
      <c r="K65" s="171"/>
      <c r="L65" s="172"/>
      <c r="M65" s="167"/>
      <c r="N65" s="170"/>
      <c r="O65" s="167"/>
      <c r="P65" s="171"/>
      <c r="Q65" s="172"/>
      <c r="R65" s="167"/>
      <c r="S65" s="170"/>
      <c r="T65" s="167"/>
      <c r="U65" s="171"/>
      <c r="V65" s="172"/>
      <c r="W65" s="165"/>
      <c r="X65" s="175"/>
      <c r="Y65" s="387"/>
      <c r="Z65" s="175"/>
      <c r="AA65" s="389"/>
      <c r="AB65" s="165"/>
      <c r="AC65" s="175"/>
      <c r="AD65" s="387"/>
      <c r="AE65" s="175"/>
      <c r="AF65" s="389"/>
      <c r="AG65" s="165">
        <v>0</v>
      </c>
      <c r="AH65" s="175">
        <v>0</v>
      </c>
      <c r="AI65" s="387">
        <v>2</v>
      </c>
      <c r="AJ65" s="175" t="s">
        <v>53</v>
      </c>
      <c r="AK65" s="389">
        <v>3</v>
      </c>
      <c r="AL65" s="165"/>
      <c r="AM65" s="387"/>
      <c r="AN65" s="387"/>
      <c r="AO65" s="175"/>
      <c r="AP65" s="172"/>
      <c r="AQ65" s="307" t="str">
        <f>A64</f>
        <v>88.</v>
      </c>
      <c r="AR65" s="142" t="str">
        <f>B64</f>
        <v>NAIDP1SVND</v>
      </c>
      <c r="AS65" s="265"/>
      <c r="AT65" s="303"/>
    </row>
    <row r="66" spans="1:46" s="146" customFormat="1" x14ac:dyDescent="0.2">
      <c r="A66" s="162" t="s">
        <v>344</v>
      </c>
      <c r="B66" s="459" t="s">
        <v>352</v>
      </c>
      <c r="C66" s="490" t="s">
        <v>327</v>
      </c>
      <c r="D66" s="169"/>
      <c r="E66" s="169"/>
      <c r="F66" s="165">
        <f t="shared" si="41"/>
        <v>2</v>
      </c>
      <c r="G66" s="166">
        <f t="shared" si="45"/>
        <v>3</v>
      </c>
      <c r="H66" s="442"/>
      <c r="I66" s="170"/>
      <c r="J66" s="167"/>
      <c r="K66" s="171"/>
      <c r="L66" s="172"/>
      <c r="M66" s="167"/>
      <c r="N66" s="170"/>
      <c r="O66" s="167"/>
      <c r="P66" s="171"/>
      <c r="Q66" s="172"/>
      <c r="R66" s="167"/>
      <c r="S66" s="170"/>
      <c r="T66" s="167"/>
      <c r="U66" s="171"/>
      <c r="V66" s="172"/>
      <c r="W66" s="165"/>
      <c r="X66" s="175"/>
      <c r="Y66" s="387"/>
      <c r="Z66" s="175"/>
      <c r="AA66" s="389"/>
      <c r="AB66" s="165">
        <v>1</v>
      </c>
      <c r="AC66" s="175">
        <v>0</v>
      </c>
      <c r="AD66" s="387">
        <v>1</v>
      </c>
      <c r="AE66" s="175" t="s">
        <v>53</v>
      </c>
      <c r="AF66" s="389">
        <v>3</v>
      </c>
      <c r="AG66" s="415"/>
      <c r="AH66" s="175"/>
      <c r="AI66" s="387"/>
      <c r="AJ66" s="175"/>
      <c r="AK66" s="389"/>
      <c r="AL66" s="165"/>
      <c r="AM66" s="387"/>
      <c r="AN66" s="387"/>
      <c r="AO66" s="175"/>
      <c r="AP66" s="172"/>
      <c r="AQ66" s="307" t="str">
        <f>A48</f>
        <v>73.</v>
      </c>
      <c r="AR66" s="142" t="str">
        <f>B48</f>
        <v>NIXPP1SBNE</v>
      </c>
      <c r="AS66" s="265"/>
      <c r="AT66" s="303"/>
    </row>
    <row r="67" spans="1:46" s="146" customFormat="1" x14ac:dyDescent="0.2">
      <c r="A67" s="162" t="s">
        <v>357</v>
      </c>
      <c r="B67" s="459" t="s">
        <v>353</v>
      </c>
      <c r="C67" s="490" t="s">
        <v>328</v>
      </c>
      <c r="D67" s="169" t="s">
        <v>148</v>
      </c>
      <c r="E67" s="169"/>
      <c r="F67" s="165">
        <f t="shared" si="41"/>
        <v>4</v>
      </c>
      <c r="G67" s="166">
        <f t="shared" si="44"/>
        <v>5</v>
      </c>
      <c r="H67" s="442"/>
      <c r="I67" s="170"/>
      <c r="J67" s="167"/>
      <c r="K67" s="171"/>
      <c r="L67" s="172"/>
      <c r="M67" s="167"/>
      <c r="N67" s="170"/>
      <c r="O67" s="167"/>
      <c r="P67" s="171"/>
      <c r="Q67" s="172"/>
      <c r="R67" s="167"/>
      <c r="S67" s="170"/>
      <c r="T67" s="167"/>
      <c r="U67" s="171"/>
      <c r="V67" s="172"/>
      <c r="W67" s="165"/>
      <c r="X67" s="175"/>
      <c r="Y67" s="387"/>
      <c r="Z67" s="175"/>
      <c r="AA67" s="389"/>
      <c r="AB67" s="165"/>
      <c r="AC67" s="175"/>
      <c r="AD67" s="387"/>
      <c r="AE67" s="175"/>
      <c r="AF67" s="389"/>
      <c r="AG67" s="415"/>
      <c r="AH67" s="175"/>
      <c r="AI67" s="387"/>
      <c r="AJ67" s="175"/>
      <c r="AK67" s="389"/>
      <c r="AL67" s="383">
        <v>4</v>
      </c>
      <c r="AM67" s="385">
        <v>0</v>
      </c>
      <c r="AN67" s="384">
        <v>0</v>
      </c>
      <c r="AO67" s="385" t="s">
        <v>53</v>
      </c>
      <c r="AP67" s="488">
        <v>5</v>
      </c>
      <c r="AQ67" s="307" t="str">
        <f>A48</f>
        <v>73.</v>
      </c>
      <c r="AR67" s="142" t="str">
        <f>B48</f>
        <v>NIXPP1SBNE</v>
      </c>
      <c r="AS67" s="265" t="str">
        <f>'BSc tanterv nappali'!A36</f>
        <v>18.</v>
      </c>
      <c r="AT67" s="309" t="str">
        <f>'BSc tanterv nappali'!B36</f>
        <v>NSXJW1HBNE</v>
      </c>
    </row>
    <row r="68" spans="1:46" s="146" customFormat="1" x14ac:dyDescent="0.2">
      <c r="A68" s="460" t="s">
        <v>345</v>
      </c>
      <c r="B68" s="499" t="s">
        <v>329</v>
      </c>
      <c r="C68" s="490" t="s">
        <v>330</v>
      </c>
      <c r="D68" s="23" t="s">
        <v>148</v>
      </c>
      <c r="E68" s="23"/>
      <c r="F68" s="383">
        <f t="shared" si="41"/>
        <v>2</v>
      </c>
      <c r="G68" s="154">
        <v>3</v>
      </c>
      <c r="H68" s="500"/>
      <c r="I68" s="130"/>
      <c r="J68" s="131"/>
      <c r="K68" s="132"/>
      <c r="L68" s="133"/>
      <c r="M68" s="131"/>
      <c r="N68" s="130"/>
      <c r="O68" s="131"/>
      <c r="P68" s="132"/>
      <c r="Q68" s="133"/>
      <c r="R68" s="131"/>
      <c r="S68" s="130"/>
      <c r="T68" s="131"/>
      <c r="U68" s="132"/>
      <c r="V68" s="133"/>
      <c r="W68" s="383"/>
      <c r="X68" s="385"/>
      <c r="Y68" s="384"/>
      <c r="Z68" s="385"/>
      <c r="AA68" s="488"/>
      <c r="AB68" s="383">
        <v>1</v>
      </c>
      <c r="AC68" s="385">
        <v>0</v>
      </c>
      <c r="AD68" s="384">
        <v>1</v>
      </c>
      <c r="AE68" s="385" t="s">
        <v>53</v>
      </c>
      <c r="AF68" s="488">
        <v>3</v>
      </c>
      <c r="AG68" s="501"/>
      <c r="AH68" s="385"/>
      <c r="AI68" s="384"/>
      <c r="AJ68" s="385"/>
      <c r="AK68" s="488"/>
      <c r="AL68" s="383"/>
      <c r="AM68" s="384"/>
      <c r="AN68" s="384"/>
      <c r="AO68" s="385"/>
      <c r="AP68" s="488"/>
      <c r="AQ68" s="350" t="str">
        <f>'BSc tanterv nappali'!$A$50</f>
        <v>32.</v>
      </c>
      <c r="AR68" s="220" t="str">
        <f>'BSc tanterv nappali'!$B$50</f>
        <v>NIXSS1HBNE</v>
      </c>
      <c r="AS68" s="502"/>
      <c r="AT68" s="503"/>
    </row>
    <row r="69" spans="1:46" s="146" customFormat="1" x14ac:dyDescent="0.2">
      <c r="A69" s="460" t="s">
        <v>358</v>
      </c>
      <c r="B69" s="499" t="s">
        <v>364</v>
      </c>
      <c r="C69" s="490" t="s">
        <v>365</v>
      </c>
      <c r="D69" s="23"/>
      <c r="E69" s="23"/>
      <c r="F69" s="383">
        <f t="shared" si="41"/>
        <v>3</v>
      </c>
      <c r="G69" s="154">
        <v>3</v>
      </c>
      <c r="H69" s="500"/>
      <c r="I69" s="130"/>
      <c r="J69" s="131"/>
      <c r="K69" s="132"/>
      <c r="L69" s="133"/>
      <c r="M69" s="131"/>
      <c r="N69" s="130"/>
      <c r="O69" s="131"/>
      <c r="P69" s="132"/>
      <c r="Q69" s="133"/>
      <c r="R69" s="131"/>
      <c r="S69" s="130"/>
      <c r="T69" s="131"/>
      <c r="U69" s="132"/>
      <c r="V69" s="133"/>
      <c r="W69" s="383"/>
      <c r="X69" s="385"/>
      <c r="Y69" s="384"/>
      <c r="Z69" s="385"/>
      <c r="AA69" s="488"/>
      <c r="AB69" s="383"/>
      <c r="AC69" s="385"/>
      <c r="AD69" s="384"/>
      <c r="AE69" s="385"/>
      <c r="AF69" s="488"/>
      <c r="AG69" s="501">
        <v>0</v>
      </c>
      <c r="AH69" s="385">
        <v>0</v>
      </c>
      <c r="AI69" s="384">
        <v>3</v>
      </c>
      <c r="AJ69" s="385" t="s">
        <v>53</v>
      </c>
      <c r="AK69" s="488">
        <v>3</v>
      </c>
      <c r="AL69" s="383"/>
      <c r="AM69" s="384"/>
      <c r="AN69" s="384"/>
      <c r="AO69" s="385"/>
      <c r="AP69" s="488"/>
      <c r="AQ69" s="350" t="str">
        <f>'BSc tanterv nappali'!$A$50</f>
        <v>32.</v>
      </c>
      <c r="AR69" s="220" t="str">
        <f>'BSc tanterv nappali'!$B$50</f>
        <v>NIXSS1HBNE</v>
      </c>
      <c r="AS69" s="502"/>
      <c r="AT69" s="503"/>
    </row>
    <row r="70" spans="1:46" s="146" customFormat="1" x14ac:dyDescent="0.2">
      <c r="A70" s="460" t="s">
        <v>359</v>
      </c>
      <c r="B70" s="499" t="s">
        <v>366</v>
      </c>
      <c r="C70" s="490" t="s">
        <v>367</v>
      </c>
      <c r="D70" s="23"/>
      <c r="E70" s="23"/>
      <c r="F70" s="383">
        <f t="shared" si="41"/>
        <v>4</v>
      </c>
      <c r="G70" s="154">
        <v>3</v>
      </c>
      <c r="H70" s="500"/>
      <c r="I70" s="130"/>
      <c r="J70" s="131"/>
      <c r="K70" s="132"/>
      <c r="L70" s="133"/>
      <c r="M70" s="131"/>
      <c r="N70" s="130"/>
      <c r="O70" s="131"/>
      <c r="P70" s="132"/>
      <c r="Q70" s="133"/>
      <c r="R70" s="131"/>
      <c r="S70" s="130"/>
      <c r="T70" s="131"/>
      <c r="U70" s="132"/>
      <c r="V70" s="133"/>
      <c r="W70" s="383"/>
      <c r="X70" s="385"/>
      <c r="Y70" s="384"/>
      <c r="Z70" s="385"/>
      <c r="AA70" s="488"/>
      <c r="AB70" s="383">
        <v>0</v>
      </c>
      <c r="AC70" s="385">
        <v>0</v>
      </c>
      <c r="AD70" s="384">
        <v>4</v>
      </c>
      <c r="AE70" s="385" t="s">
        <v>66</v>
      </c>
      <c r="AF70" s="488">
        <v>4</v>
      </c>
      <c r="AG70" s="501"/>
      <c r="AH70" s="385"/>
      <c r="AI70" s="384"/>
      <c r="AJ70" s="385"/>
      <c r="AK70" s="488"/>
      <c r="AL70" s="383"/>
      <c r="AM70" s="384"/>
      <c r="AN70" s="384"/>
      <c r="AO70" s="385"/>
      <c r="AP70" s="488"/>
      <c r="AQ70" s="350" t="str">
        <f>'BSc tanterv nappali'!$A$50</f>
        <v>32.</v>
      </c>
      <c r="AR70" s="220" t="str">
        <f>'BSc tanterv nappali'!$B$50</f>
        <v>NIXSS1HBNE</v>
      </c>
      <c r="AS70" s="502"/>
      <c r="AT70" s="503"/>
    </row>
    <row r="71" spans="1:46" s="146" customFormat="1" x14ac:dyDescent="0.2">
      <c r="A71" s="460" t="s">
        <v>360</v>
      </c>
      <c r="B71" s="499" t="s">
        <v>378</v>
      </c>
      <c r="C71" s="490" t="s">
        <v>368</v>
      </c>
      <c r="D71" s="23"/>
      <c r="E71" s="23"/>
      <c r="F71" s="383">
        <f t="shared" si="41"/>
        <v>2</v>
      </c>
      <c r="G71" s="154">
        <v>3</v>
      </c>
      <c r="H71" s="500"/>
      <c r="I71" s="130"/>
      <c r="J71" s="131"/>
      <c r="K71" s="132"/>
      <c r="L71" s="133"/>
      <c r="M71" s="131"/>
      <c r="N71" s="130"/>
      <c r="O71" s="131"/>
      <c r="P71" s="132"/>
      <c r="Q71" s="133"/>
      <c r="R71" s="131"/>
      <c r="S71" s="130"/>
      <c r="T71" s="131"/>
      <c r="U71" s="132"/>
      <c r="V71" s="133"/>
      <c r="W71" s="383"/>
      <c r="X71" s="385"/>
      <c r="Y71" s="384"/>
      <c r="Z71" s="385"/>
      <c r="AA71" s="488"/>
      <c r="AB71" s="383"/>
      <c r="AC71" s="385"/>
      <c r="AD71" s="384"/>
      <c r="AE71" s="385"/>
      <c r="AF71" s="488"/>
      <c r="AG71" s="501">
        <v>1</v>
      </c>
      <c r="AH71" s="385">
        <v>0</v>
      </c>
      <c r="AI71" s="384">
        <v>1</v>
      </c>
      <c r="AJ71" s="385" t="s">
        <v>53</v>
      </c>
      <c r="AK71" s="488">
        <v>2</v>
      </c>
      <c r="AL71" s="383"/>
      <c r="AM71" s="384"/>
      <c r="AN71" s="384"/>
      <c r="AO71" s="385"/>
      <c r="AP71" s="488"/>
      <c r="AQ71" s="350" t="str">
        <f>'BSc tanterv nappali'!$A$50</f>
        <v>32.</v>
      </c>
      <c r="AR71" s="220" t="str">
        <f>'BSc tanterv nappali'!$B$50</f>
        <v>NIXSS1HBNE</v>
      </c>
      <c r="AS71" s="502"/>
      <c r="AT71" s="503"/>
    </row>
    <row r="72" spans="1:46" s="146" customFormat="1" x14ac:dyDescent="0.2">
      <c r="A72" s="460" t="s">
        <v>361</v>
      </c>
      <c r="B72" s="499" t="s">
        <v>369</v>
      </c>
      <c r="C72" s="490" t="s">
        <v>370</v>
      </c>
      <c r="D72" s="23"/>
      <c r="E72" s="23"/>
      <c r="F72" s="383">
        <f t="shared" si="41"/>
        <v>4</v>
      </c>
      <c r="G72" s="154">
        <v>3</v>
      </c>
      <c r="H72" s="500"/>
      <c r="I72" s="130"/>
      <c r="J72" s="131"/>
      <c r="K72" s="132"/>
      <c r="L72" s="133"/>
      <c r="M72" s="131"/>
      <c r="N72" s="130"/>
      <c r="O72" s="131"/>
      <c r="P72" s="132"/>
      <c r="Q72" s="133"/>
      <c r="R72" s="131"/>
      <c r="S72" s="130"/>
      <c r="T72" s="131"/>
      <c r="U72" s="132"/>
      <c r="V72" s="133"/>
      <c r="W72" s="383"/>
      <c r="X72" s="385"/>
      <c r="Y72" s="384"/>
      <c r="Z72" s="385"/>
      <c r="AA72" s="488"/>
      <c r="AB72" s="383"/>
      <c r="AC72" s="385"/>
      <c r="AD72" s="384"/>
      <c r="AE72" s="385"/>
      <c r="AF72" s="488"/>
      <c r="AG72" s="501"/>
      <c r="AH72" s="385"/>
      <c r="AI72" s="384"/>
      <c r="AJ72" s="385"/>
      <c r="AK72" s="488"/>
      <c r="AL72" s="383">
        <v>0</v>
      </c>
      <c r="AM72" s="384">
        <v>0</v>
      </c>
      <c r="AN72" s="384">
        <v>4</v>
      </c>
      <c r="AO72" s="385" t="s">
        <v>53</v>
      </c>
      <c r="AP72" s="488">
        <v>4</v>
      </c>
      <c r="AQ72" s="350" t="str">
        <f>'BSc tanterv nappali'!$A$50</f>
        <v>32.</v>
      </c>
      <c r="AR72" s="220" t="str">
        <f>'BSc tanterv nappali'!$B$50</f>
        <v>NIXSS1HBNE</v>
      </c>
      <c r="AS72" s="502"/>
      <c r="AT72" s="503"/>
    </row>
    <row r="73" spans="1:46" s="146" customFormat="1" x14ac:dyDescent="0.2">
      <c r="A73" s="460" t="s">
        <v>362</v>
      </c>
      <c r="B73" s="499" t="s">
        <v>371</v>
      </c>
      <c r="C73" s="490" t="s">
        <v>372</v>
      </c>
      <c r="D73" s="23"/>
      <c r="E73" s="23"/>
      <c r="F73" s="383">
        <f t="shared" si="41"/>
        <v>4</v>
      </c>
      <c r="G73" s="154">
        <v>3</v>
      </c>
      <c r="H73" s="500"/>
      <c r="I73" s="130"/>
      <c r="J73" s="131"/>
      <c r="K73" s="132"/>
      <c r="L73" s="133"/>
      <c r="M73" s="131"/>
      <c r="N73" s="130"/>
      <c r="O73" s="131"/>
      <c r="P73" s="132"/>
      <c r="Q73" s="133"/>
      <c r="R73" s="131"/>
      <c r="S73" s="130"/>
      <c r="T73" s="131"/>
      <c r="U73" s="132"/>
      <c r="V73" s="133"/>
      <c r="W73" s="383"/>
      <c r="X73" s="385"/>
      <c r="Y73" s="384"/>
      <c r="Z73" s="385"/>
      <c r="AA73" s="488"/>
      <c r="AB73" s="383"/>
      <c r="AC73" s="385"/>
      <c r="AD73" s="384"/>
      <c r="AE73" s="385"/>
      <c r="AF73" s="488"/>
      <c r="AG73" s="501">
        <v>3</v>
      </c>
      <c r="AH73" s="385">
        <v>0</v>
      </c>
      <c r="AI73" s="384">
        <v>1</v>
      </c>
      <c r="AJ73" s="385" t="s">
        <v>53</v>
      </c>
      <c r="AK73" s="488">
        <v>4</v>
      </c>
      <c r="AL73" s="383"/>
      <c r="AM73" s="384"/>
      <c r="AN73" s="384"/>
      <c r="AO73" s="385"/>
      <c r="AP73" s="488"/>
      <c r="AQ73" s="350" t="str">
        <f>'BSc tanterv nappali'!$A$50</f>
        <v>32.</v>
      </c>
      <c r="AR73" s="220" t="str">
        <f>'BSc tanterv nappali'!$B$50</f>
        <v>NIXSS1HBNE</v>
      </c>
      <c r="AS73" s="502"/>
      <c r="AT73" s="503"/>
    </row>
    <row r="74" spans="1:46" s="146" customFormat="1" x14ac:dyDescent="0.2">
      <c r="A74" s="460" t="s">
        <v>363</v>
      </c>
      <c r="B74" s="499" t="s">
        <v>376</v>
      </c>
      <c r="C74" s="490" t="s">
        <v>377</v>
      </c>
      <c r="D74" s="23"/>
      <c r="E74" s="23"/>
      <c r="F74" s="383">
        <f t="shared" si="41"/>
        <v>2</v>
      </c>
      <c r="G74" s="154">
        <v>3</v>
      </c>
      <c r="H74" s="500"/>
      <c r="I74" s="130"/>
      <c r="J74" s="131"/>
      <c r="K74" s="132"/>
      <c r="L74" s="133"/>
      <c r="M74" s="131"/>
      <c r="N74" s="130"/>
      <c r="O74" s="131"/>
      <c r="P74" s="132"/>
      <c r="Q74" s="133"/>
      <c r="R74" s="131"/>
      <c r="S74" s="130"/>
      <c r="T74" s="131"/>
      <c r="U74" s="132"/>
      <c r="V74" s="133"/>
      <c r="W74" s="383"/>
      <c r="X74" s="385"/>
      <c r="Y74" s="384"/>
      <c r="Z74" s="385"/>
      <c r="AA74" s="488"/>
      <c r="AB74" s="383"/>
      <c r="AC74" s="385"/>
      <c r="AD74" s="384"/>
      <c r="AE74" s="385"/>
      <c r="AF74" s="488"/>
      <c r="AG74" s="501"/>
      <c r="AH74" s="385"/>
      <c r="AI74" s="384"/>
      <c r="AJ74" s="385"/>
      <c r="AK74" s="488"/>
      <c r="AL74" s="383">
        <v>0</v>
      </c>
      <c r="AM74" s="384">
        <v>0</v>
      </c>
      <c r="AN74" s="384">
        <v>2</v>
      </c>
      <c r="AO74" s="385" t="s">
        <v>53</v>
      </c>
      <c r="AP74" s="488">
        <v>2</v>
      </c>
      <c r="AQ74" s="350" t="str">
        <f>'BSc tanterv nappali'!$A$50</f>
        <v>32.</v>
      </c>
      <c r="AR74" s="220" t="str">
        <f>'BSc tanterv nappali'!$B$50</f>
        <v>NIXSS1HBNE</v>
      </c>
      <c r="AS74" s="502"/>
      <c r="AT74" s="503"/>
    </row>
    <row r="75" spans="1:46" s="146" customFormat="1" ht="13.5" thickBot="1" x14ac:dyDescent="0.25">
      <c r="A75" s="215" t="s">
        <v>375</v>
      </c>
      <c r="B75" s="491" t="s">
        <v>373</v>
      </c>
      <c r="C75" s="183" t="s">
        <v>374</v>
      </c>
      <c r="D75" s="182" t="s">
        <v>148</v>
      </c>
      <c r="E75" s="182"/>
      <c r="F75" s="217">
        <f t="shared" si="41"/>
        <v>2</v>
      </c>
      <c r="G75" s="272">
        <f t="shared" si="44"/>
        <v>2</v>
      </c>
      <c r="H75" s="443"/>
      <c r="I75" s="376"/>
      <c r="J75" s="377"/>
      <c r="K75" s="378"/>
      <c r="L75" s="319"/>
      <c r="M75" s="377"/>
      <c r="N75" s="376"/>
      <c r="O75" s="377"/>
      <c r="P75" s="378"/>
      <c r="Q75" s="319"/>
      <c r="R75" s="377"/>
      <c r="S75" s="376"/>
      <c r="T75" s="377"/>
      <c r="U75" s="378"/>
      <c r="V75" s="319"/>
      <c r="W75" s="291">
        <v>0</v>
      </c>
      <c r="X75" s="444">
        <v>2</v>
      </c>
      <c r="Y75" s="445">
        <v>0</v>
      </c>
      <c r="Z75" s="444" t="s">
        <v>66</v>
      </c>
      <c r="AA75" s="446">
        <v>2</v>
      </c>
      <c r="AB75" s="291"/>
      <c r="AC75" s="444"/>
      <c r="AD75" s="445"/>
      <c r="AE75" s="444"/>
      <c r="AF75" s="446"/>
      <c r="AG75" s="447"/>
      <c r="AH75" s="444"/>
      <c r="AI75" s="445"/>
      <c r="AJ75" s="444"/>
      <c r="AK75" s="446"/>
      <c r="AL75" s="291"/>
      <c r="AM75" s="445"/>
      <c r="AN75" s="445"/>
      <c r="AO75" s="444"/>
      <c r="AP75" s="319"/>
      <c r="AQ75" s="345"/>
      <c r="AR75" s="489"/>
      <c r="AS75" s="492"/>
      <c r="AT75" s="471"/>
    </row>
    <row r="76" spans="1:46" s="146" customFormat="1" x14ac:dyDescent="0.2">
      <c r="A76" s="146" t="s">
        <v>199</v>
      </c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43"/>
      <c r="AS76" s="29"/>
    </row>
    <row r="77" spans="1:46" s="146" customFormat="1" ht="14.25" x14ac:dyDescent="0.2">
      <c r="A77" s="645" t="s">
        <v>291</v>
      </c>
      <c r="B77" s="645"/>
      <c r="C77" s="645"/>
      <c r="D77" s="645"/>
      <c r="E77" s="645"/>
      <c r="F77" s="645"/>
      <c r="G77" s="645"/>
      <c r="H77" s="645"/>
      <c r="I77" s="645"/>
      <c r="J77" s="645"/>
      <c r="K77" s="645"/>
      <c r="L77" s="645"/>
      <c r="M77" s="645"/>
      <c r="N77" s="645"/>
      <c r="O77" s="645"/>
      <c r="P77" s="645"/>
      <c r="Q77" s="645"/>
      <c r="R77" s="645"/>
      <c r="S77" s="645"/>
      <c r="T77" s="645"/>
      <c r="U77" s="645"/>
      <c r="V77" s="645"/>
      <c r="W77" s="645"/>
      <c r="X77" s="645"/>
      <c r="Y77" s="645"/>
      <c r="Z77" s="645"/>
      <c r="AA77" s="645"/>
      <c r="AB77" s="645"/>
      <c r="AC77" s="645"/>
      <c r="AD77" s="645"/>
      <c r="AE77" s="645"/>
      <c r="AF77" s="645"/>
      <c r="AG77" s="645"/>
      <c r="AH77" s="645"/>
      <c r="AI77" s="645"/>
      <c r="AJ77" s="645"/>
      <c r="AK77" s="645"/>
      <c r="AL77" s="645"/>
      <c r="AM77" s="645"/>
      <c r="AN77" s="645"/>
      <c r="AO77" s="645"/>
      <c r="AP77" s="645"/>
      <c r="AQ77" s="645"/>
      <c r="AR77" s="645"/>
      <c r="AS77" s="645"/>
      <c r="AT77" s="645"/>
    </row>
    <row r="78" spans="1:46" s="146" customFormat="1" ht="14.25" x14ac:dyDescent="0.2">
      <c r="A78" s="646" t="s">
        <v>299</v>
      </c>
      <c r="B78" s="646"/>
      <c r="C78" s="646"/>
      <c r="D78" s="646"/>
      <c r="E78" s="646"/>
      <c r="F78" s="646"/>
      <c r="G78" s="646"/>
      <c r="H78" s="646"/>
      <c r="I78" s="646"/>
      <c r="J78" s="646"/>
      <c r="K78" s="646"/>
      <c r="L78" s="646"/>
      <c r="M78" s="646"/>
      <c r="N78" s="646"/>
      <c r="O78" s="646"/>
      <c r="P78" s="646"/>
      <c r="Q78" s="646"/>
      <c r="R78" s="646"/>
      <c r="S78" s="646"/>
      <c r="T78" s="646"/>
      <c r="U78" s="646"/>
      <c r="V78" s="646"/>
      <c r="W78" s="646"/>
      <c r="X78" s="646"/>
      <c r="Y78" s="646"/>
      <c r="Z78" s="646"/>
      <c r="AA78" s="646"/>
      <c r="AB78" s="646"/>
      <c r="AC78" s="646"/>
      <c r="AD78" s="646"/>
      <c r="AE78" s="646"/>
      <c r="AF78" s="646"/>
      <c r="AG78" s="646"/>
      <c r="AH78" s="646"/>
      <c r="AI78" s="646"/>
      <c r="AJ78" s="646"/>
      <c r="AK78" s="646"/>
      <c r="AL78" s="646"/>
      <c r="AM78" s="646"/>
      <c r="AN78" s="646"/>
      <c r="AO78" s="646"/>
      <c r="AP78" s="646"/>
      <c r="AQ78" s="646"/>
      <c r="AR78" s="646"/>
      <c r="AS78" s="646"/>
      <c r="AT78" s="646"/>
    </row>
    <row r="79" spans="1:46" s="146" customFormat="1" ht="14.25" x14ac:dyDescent="0.2">
      <c r="A79" s="243" t="s">
        <v>379</v>
      </c>
      <c r="B79" s="21"/>
      <c r="C79" s="472"/>
      <c r="D79" s="472"/>
      <c r="E79" s="472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43"/>
      <c r="AS79" s="29"/>
    </row>
    <row r="80" spans="1:46" s="146" customFormat="1" ht="14.25" x14ac:dyDescent="0.2">
      <c r="A80" s="146" t="s">
        <v>331</v>
      </c>
      <c r="B80" s="18"/>
      <c r="C80" s="19"/>
      <c r="D80" s="472"/>
      <c r="E80" s="472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43"/>
      <c r="AS80" s="29"/>
    </row>
    <row r="81" spans="1:46" s="243" customFormat="1" ht="13.5" thickBot="1" x14ac:dyDescent="0.25">
      <c r="A81" s="662" t="s">
        <v>18</v>
      </c>
      <c r="B81" s="663"/>
      <c r="C81" s="663"/>
      <c r="D81" s="663"/>
      <c r="E81" s="663"/>
      <c r="F81" s="663"/>
      <c r="G81" s="663"/>
      <c r="H81" s="663"/>
      <c r="I81" s="663"/>
      <c r="J81" s="663"/>
      <c r="K81" s="663"/>
      <c r="L81" s="663"/>
      <c r="M81" s="663"/>
      <c r="N81" s="663"/>
      <c r="O81" s="663"/>
      <c r="P81" s="663"/>
      <c r="Q81" s="663"/>
      <c r="R81" s="663"/>
      <c r="S81" s="663"/>
      <c r="T81" s="663"/>
      <c r="U81" s="663"/>
      <c r="V81" s="663"/>
      <c r="W81" s="663"/>
      <c r="X81" s="663"/>
      <c r="Y81" s="663"/>
      <c r="Z81" s="663"/>
      <c r="AA81" s="663"/>
      <c r="AB81" s="663"/>
      <c r="AC81" s="663"/>
      <c r="AD81" s="663"/>
      <c r="AE81" s="663"/>
      <c r="AF81" s="663"/>
      <c r="AG81" s="663"/>
      <c r="AH81" s="663"/>
      <c r="AI81" s="663"/>
      <c r="AJ81" s="663"/>
      <c r="AK81" s="663"/>
      <c r="AL81" s="663"/>
      <c r="AM81" s="663"/>
      <c r="AN81" s="663"/>
      <c r="AO81" s="663"/>
      <c r="AP81" s="663"/>
      <c r="AQ81" s="663"/>
      <c r="AR81" s="663"/>
      <c r="AS81" s="663"/>
      <c r="AT81" s="663"/>
    </row>
    <row r="82" spans="1:46" s="243" customFormat="1" x14ac:dyDescent="0.2">
      <c r="A82" s="511"/>
      <c r="B82" s="689" t="s">
        <v>16</v>
      </c>
      <c r="C82" s="690" t="s">
        <v>2</v>
      </c>
      <c r="D82" s="676" t="s">
        <v>61</v>
      </c>
      <c r="E82" s="678" t="s">
        <v>62</v>
      </c>
      <c r="F82" s="512" t="s">
        <v>0</v>
      </c>
      <c r="G82" s="691" t="s">
        <v>110</v>
      </c>
      <c r="H82" s="680" t="s">
        <v>1</v>
      </c>
      <c r="I82" s="681"/>
      <c r="J82" s="681"/>
      <c r="K82" s="681"/>
      <c r="L82" s="681"/>
      <c r="M82" s="681"/>
      <c r="N82" s="681"/>
      <c r="O82" s="681"/>
      <c r="P82" s="681"/>
      <c r="Q82" s="681"/>
      <c r="R82" s="681"/>
      <c r="S82" s="681"/>
      <c r="T82" s="681"/>
      <c r="U82" s="681"/>
      <c r="V82" s="681"/>
      <c r="W82" s="681"/>
      <c r="X82" s="681"/>
      <c r="Y82" s="681"/>
      <c r="Z82" s="681"/>
      <c r="AA82" s="681"/>
      <c r="AB82" s="681"/>
      <c r="AC82" s="681"/>
      <c r="AD82" s="681"/>
      <c r="AE82" s="681"/>
      <c r="AF82" s="681"/>
      <c r="AG82" s="681"/>
      <c r="AH82" s="681"/>
      <c r="AI82" s="681"/>
      <c r="AJ82" s="681"/>
      <c r="AK82" s="681"/>
      <c r="AL82" s="513"/>
      <c r="AM82" s="513"/>
      <c r="AN82" s="513"/>
      <c r="AO82" s="514"/>
      <c r="AP82" s="515"/>
      <c r="AQ82" s="682"/>
      <c r="AR82" s="684" t="s">
        <v>23</v>
      </c>
      <c r="AS82" s="686"/>
      <c r="AT82" s="687" t="s">
        <v>23</v>
      </c>
    </row>
    <row r="83" spans="1:46" s="243" customFormat="1" ht="13.5" thickBot="1" x14ac:dyDescent="0.25">
      <c r="A83" s="516"/>
      <c r="B83" s="683"/>
      <c r="C83" s="688"/>
      <c r="D83" s="677"/>
      <c r="E83" s="679"/>
      <c r="F83" s="517" t="s">
        <v>3</v>
      </c>
      <c r="G83" s="692"/>
      <c r="H83" s="518"/>
      <c r="I83" s="519"/>
      <c r="J83" s="519" t="s">
        <v>4</v>
      </c>
      <c r="K83" s="519"/>
      <c r="L83" s="520"/>
      <c r="M83" s="519"/>
      <c r="N83" s="519"/>
      <c r="O83" s="519" t="s">
        <v>5</v>
      </c>
      <c r="P83" s="519"/>
      <c r="Q83" s="520"/>
      <c r="R83" s="519"/>
      <c r="S83" s="519"/>
      <c r="T83" s="519" t="s">
        <v>6</v>
      </c>
      <c r="U83" s="519"/>
      <c r="V83" s="520"/>
      <c r="W83" s="519"/>
      <c r="X83" s="519"/>
      <c r="Y83" s="519" t="s">
        <v>7</v>
      </c>
      <c r="Z83" s="519"/>
      <c r="AA83" s="520"/>
      <c r="AB83" s="519"/>
      <c r="AC83" s="519"/>
      <c r="AD83" s="519" t="s">
        <v>8</v>
      </c>
      <c r="AE83" s="519"/>
      <c r="AF83" s="520"/>
      <c r="AG83" s="518"/>
      <c r="AH83" s="519"/>
      <c r="AI83" s="519" t="s">
        <v>9</v>
      </c>
      <c r="AJ83" s="519"/>
      <c r="AK83" s="521"/>
      <c r="AL83" s="518"/>
      <c r="AM83" s="519"/>
      <c r="AN83" s="519" t="s">
        <v>15</v>
      </c>
      <c r="AO83" s="519"/>
      <c r="AP83" s="520"/>
      <c r="AQ83" s="683"/>
      <c r="AR83" s="685"/>
      <c r="AS83" s="685"/>
      <c r="AT83" s="688"/>
    </row>
    <row r="84" spans="1:46" s="243" customFormat="1" x14ac:dyDescent="0.2">
      <c r="A84" s="522"/>
      <c r="B84" s="523"/>
      <c r="C84" s="524"/>
      <c r="D84" s="525"/>
      <c r="E84" s="525"/>
      <c r="F84" s="693"/>
      <c r="G84" s="675"/>
      <c r="H84" s="526" t="s">
        <v>10</v>
      </c>
      <c r="I84" s="527" t="s">
        <v>12</v>
      </c>
      <c r="J84" s="527" t="s">
        <v>11</v>
      </c>
      <c r="K84" s="527" t="s">
        <v>13</v>
      </c>
      <c r="L84" s="528" t="s">
        <v>14</v>
      </c>
      <c r="M84" s="526" t="s">
        <v>10</v>
      </c>
      <c r="N84" s="527" t="s">
        <v>12</v>
      </c>
      <c r="O84" s="527" t="s">
        <v>11</v>
      </c>
      <c r="P84" s="527" t="s">
        <v>13</v>
      </c>
      <c r="Q84" s="528" t="s">
        <v>14</v>
      </c>
      <c r="R84" s="526" t="s">
        <v>10</v>
      </c>
      <c r="S84" s="527" t="s">
        <v>12</v>
      </c>
      <c r="T84" s="527" t="s">
        <v>11</v>
      </c>
      <c r="U84" s="527" t="s">
        <v>13</v>
      </c>
      <c r="V84" s="528" t="s">
        <v>14</v>
      </c>
      <c r="W84" s="526" t="s">
        <v>10</v>
      </c>
      <c r="X84" s="527" t="s">
        <v>12</v>
      </c>
      <c r="Y84" s="527" t="s">
        <v>11</v>
      </c>
      <c r="Z84" s="527" t="s">
        <v>13</v>
      </c>
      <c r="AA84" s="528" t="s">
        <v>14</v>
      </c>
      <c r="AB84" s="526" t="s">
        <v>10</v>
      </c>
      <c r="AC84" s="527" t="s">
        <v>12</v>
      </c>
      <c r="AD84" s="527" t="s">
        <v>11</v>
      </c>
      <c r="AE84" s="527" t="s">
        <v>13</v>
      </c>
      <c r="AF84" s="528" t="s">
        <v>14</v>
      </c>
      <c r="AG84" s="526" t="s">
        <v>10</v>
      </c>
      <c r="AH84" s="527" t="s">
        <v>12</v>
      </c>
      <c r="AI84" s="527" t="s">
        <v>11</v>
      </c>
      <c r="AJ84" s="527" t="s">
        <v>13</v>
      </c>
      <c r="AK84" s="528" t="s">
        <v>14</v>
      </c>
      <c r="AL84" s="529" t="s">
        <v>10</v>
      </c>
      <c r="AM84" s="530" t="s">
        <v>12</v>
      </c>
      <c r="AN84" s="530" t="s">
        <v>11</v>
      </c>
      <c r="AO84" s="530" t="s">
        <v>13</v>
      </c>
      <c r="AP84" s="531" t="s">
        <v>14</v>
      </c>
      <c r="AQ84" s="532"/>
      <c r="AR84" s="533" t="s">
        <v>16</v>
      </c>
      <c r="AS84" s="534"/>
      <c r="AT84" s="535" t="s">
        <v>16</v>
      </c>
    </row>
    <row r="85" spans="1:46" s="243" customFormat="1" ht="12.75" customHeight="1" x14ac:dyDescent="0.2">
      <c r="A85" s="536"/>
      <c r="B85" s="674" t="s">
        <v>386</v>
      </c>
      <c r="C85" s="675"/>
      <c r="D85" s="537"/>
      <c r="E85" s="537"/>
      <c r="F85" s="538"/>
      <c r="G85" s="539"/>
      <c r="H85" s="540"/>
      <c r="I85" s="540"/>
      <c r="J85" s="540"/>
      <c r="K85" s="540"/>
      <c r="L85" s="541"/>
      <c r="M85" s="540"/>
      <c r="N85" s="540"/>
      <c r="O85" s="540"/>
      <c r="P85" s="540"/>
      <c r="Q85" s="541"/>
      <c r="R85" s="540"/>
      <c r="S85" s="540"/>
      <c r="T85" s="540"/>
      <c r="U85" s="540"/>
      <c r="V85" s="541"/>
      <c r="W85" s="540"/>
      <c r="X85" s="540"/>
      <c r="Y85" s="540"/>
      <c r="Z85" s="540"/>
      <c r="AA85" s="541"/>
      <c r="AB85" s="540"/>
      <c r="AC85" s="540"/>
      <c r="AD85" s="540"/>
      <c r="AE85" s="540"/>
      <c r="AF85" s="541"/>
      <c r="AG85" s="540"/>
      <c r="AH85" s="540"/>
      <c r="AI85" s="540"/>
      <c r="AJ85" s="540"/>
      <c r="AK85" s="541"/>
      <c r="AL85" s="540"/>
      <c r="AM85" s="540"/>
      <c r="AN85" s="540"/>
      <c r="AO85" s="540"/>
      <c r="AP85" s="541"/>
      <c r="AQ85" s="542"/>
      <c r="AR85" s="543"/>
      <c r="AS85" s="544"/>
      <c r="AT85" s="545"/>
    </row>
    <row r="86" spans="1:46" s="243" customFormat="1" ht="12.75" customHeight="1" x14ac:dyDescent="0.2">
      <c r="A86" s="536"/>
      <c r="B86" s="694" t="s">
        <v>387</v>
      </c>
      <c r="C86" s="695"/>
      <c r="D86" s="537"/>
      <c r="E86" s="537"/>
      <c r="F86" s="546">
        <f>SUM(F87:F94)</f>
        <v>24</v>
      </c>
      <c r="G86" s="546">
        <f>SUM(G87:G94)</f>
        <v>30</v>
      </c>
      <c r="H86" s="536">
        <f t="shared" ref="H86:J86" si="46">SUM(H87:H94)</f>
        <v>0</v>
      </c>
      <c r="I86" s="546">
        <f t="shared" si="46"/>
        <v>0</v>
      </c>
      <c r="J86" s="546">
        <f t="shared" si="46"/>
        <v>0</v>
      </c>
      <c r="K86" s="546"/>
      <c r="L86" s="547">
        <f t="shared" ref="L86:O86" si="47">SUM(L87:L94)</f>
        <v>0</v>
      </c>
      <c r="M86" s="536">
        <f t="shared" si="47"/>
        <v>0</v>
      </c>
      <c r="N86" s="546">
        <f t="shared" si="47"/>
        <v>0</v>
      </c>
      <c r="O86" s="546">
        <f t="shared" si="47"/>
        <v>0</v>
      </c>
      <c r="P86" s="546"/>
      <c r="Q86" s="547">
        <f t="shared" ref="Q86:T86" si="48">SUM(Q87:Q94)</f>
        <v>0</v>
      </c>
      <c r="R86" s="536">
        <f t="shared" si="48"/>
        <v>0</v>
      </c>
      <c r="S86" s="546">
        <f t="shared" si="48"/>
        <v>0</v>
      </c>
      <c r="T86" s="546">
        <f t="shared" si="48"/>
        <v>0</v>
      </c>
      <c r="U86" s="546"/>
      <c r="V86" s="547">
        <f t="shared" ref="V86:Y86" si="49">SUM(V87:V94)</f>
        <v>0</v>
      </c>
      <c r="W86" s="536">
        <f t="shared" si="49"/>
        <v>3</v>
      </c>
      <c r="X86" s="546">
        <f t="shared" si="49"/>
        <v>0</v>
      </c>
      <c r="Y86" s="546">
        <f t="shared" si="49"/>
        <v>3</v>
      </c>
      <c r="Z86" s="546"/>
      <c r="AA86" s="547">
        <f t="shared" ref="AA86:AD86" si="50">SUM(AA87:AA94)</f>
        <v>8</v>
      </c>
      <c r="AB86" s="536">
        <f t="shared" si="50"/>
        <v>3</v>
      </c>
      <c r="AC86" s="546">
        <f t="shared" si="50"/>
        <v>0</v>
      </c>
      <c r="AD86" s="546">
        <f t="shared" si="50"/>
        <v>3</v>
      </c>
      <c r="AE86" s="546"/>
      <c r="AF86" s="547">
        <f t="shared" ref="AF86:AI86" si="51">SUM(AF87:AF94)</f>
        <v>8</v>
      </c>
      <c r="AG86" s="536">
        <f t="shared" si="51"/>
        <v>1</v>
      </c>
      <c r="AH86" s="546">
        <f t="shared" si="51"/>
        <v>0</v>
      </c>
      <c r="AI86" s="546">
        <f t="shared" si="51"/>
        <v>5</v>
      </c>
      <c r="AJ86" s="546"/>
      <c r="AK86" s="547">
        <f t="shared" ref="AK86:AN86" si="52">SUM(AK87:AK94)</f>
        <v>7</v>
      </c>
      <c r="AL86" s="536">
        <f t="shared" si="52"/>
        <v>2</v>
      </c>
      <c r="AM86" s="546">
        <f t="shared" si="52"/>
        <v>0</v>
      </c>
      <c r="AN86" s="546">
        <f t="shared" si="52"/>
        <v>4</v>
      </c>
      <c r="AO86" s="546"/>
      <c r="AP86" s="547">
        <f>SUM(AP87:AP94)</f>
        <v>7</v>
      </c>
      <c r="AQ86" s="548"/>
      <c r="AR86" s="546"/>
      <c r="AS86" s="546"/>
      <c r="AT86" s="549"/>
    </row>
    <row r="87" spans="1:46" s="243" customFormat="1" x14ac:dyDescent="0.2">
      <c r="A87" s="550" t="s">
        <v>406</v>
      </c>
      <c r="B87" s="163" t="s">
        <v>433</v>
      </c>
      <c r="C87" s="551" t="s">
        <v>388</v>
      </c>
      <c r="D87" s="552" t="s">
        <v>123</v>
      </c>
      <c r="E87" s="552" t="s">
        <v>123</v>
      </c>
      <c r="F87" s="553">
        <v>3</v>
      </c>
      <c r="G87" s="554">
        <v>3</v>
      </c>
      <c r="H87" s="555"/>
      <c r="I87" s="556"/>
      <c r="J87" s="557"/>
      <c r="K87" s="558"/>
      <c r="L87" s="559"/>
      <c r="M87" s="560"/>
      <c r="N87" s="557"/>
      <c r="O87" s="561"/>
      <c r="P87" s="558"/>
      <c r="Q87" s="559"/>
      <c r="R87" s="555"/>
      <c r="S87" s="557"/>
      <c r="T87" s="561"/>
      <c r="U87" s="558"/>
      <c r="V87" s="559"/>
      <c r="W87" s="696">
        <v>1</v>
      </c>
      <c r="X87" s="697">
        <v>0</v>
      </c>
      <c r="Y87" s="698">
        <v>1</v>
      </c>
      <c r="Z87" s="699" t="s">
        <v>66</v>
      </c>
      <c r="AA87" s="700">
        <v>3</v>
      </c>
      <c r="AB87" s="696"/>
      <c r="AC87" s="697"/>
      <c r="AD87" s="698"/>
      <c r="AE87" s="699"/>
      <c r="AF87" s="700"/>
      <c r="AG87" s="701"/>
      <c r="AH87" s="697"/>
      <c r="AI87" s="698"/>
      <c r="AJ87" s="699"/>
      <c r="AK87" s="700"/>
      <c r="AL87" s="696"/>
      <c r="AM87" s="702"/>
      <c r="AN87" s="698"/>
      <c r="AO87" s="699"/>
      <c r="AP87" s="700"/>
      <c r="AQ87" s="556"/>
      <c r="AR87" s="712" t="s">
        <v>223</v>
      </c>
      <c r="AS87" s="544"/>
      <c r="AT87" s="545"/>
    </row>
    <row r="88" spans="1:46" s="243" customFormat="1" x14ac:dyDescent="0.2">
      <c r="A88" s="563" t="s">
        <v>407</v>
      </c>
      <c r="B88" s="163" t="s">
        <v>434</v>
      </c>
      <c r="C88" s="564" t="s">
        <v>389</v>
      </c>
      <c r="D88" s="552" t="s">
        <v>390</v>
      </c>
      <c r="E88" s="552" t="s">
        <v>391</v>
      </c>
      <c r="F88" s="553">
        <v>4</v>
      </c>
      <c r="G88" s="554">
        <v>5</v>
      </c>
      <c r="H88" s="553"/>
      <c r="I88" s="565"/>
      <c r="J88" s="566"/>
      <c r="K88" s="558"/>
      <c r="L88" s="559"/>
      <c r="M88" s="560"/>
      <c r="N88" s="566"/>
      <c r="O88" s="561"/>
      <c r="P88" s="558"/>
      <c r="Q88" s="559"/>
      <c r="R88" s="553"/>
      <c r="S88" s="558"/>
      <c r="T88" s="561"/>
      <c r="U88" s="558"/>
      <c r="V88" s="559"/>
      <c r="W88" s="703">
        <v>2</v>
      </c>
      <c r="X88" s="699">
        <v>0</v>
      </c>
      <c r="Y88" s="698">
        <v>2</v>
      </c>
      <c r="Z88" s="699" t="s">
        <v>53</v>
      </c>
      <c r="AA88" s="700">
        <v>5</v>
      </c>
      <c r="AB88" s="703"/>
      <c r="AC88" s="699"/>
      <c r="AD88" s="698"/>
      <c r="AE88" s="699"/>
      <c r="AF88" s="700"/>
      <c r="AG88" s="701"/>
      <c r="AH88" s="699"/>
      <c r="AI88" s="698"/>
      <c r="AJ88" s="699"/>
      <c r="AK88" s="700"/>
      <c r="AL88" s="703"/>
      <c r="AM88" s="698"/>
      <c r="AN88" s="698"/>
      <c r="AO88" s="699"/>
      <c r="AP88" s="700"/>
      <c r="AQ88" s="567"/>
      <c r="AR88" s="712" t="s">
        <v>441</v>
      </c>
      <c r="AS88" s="568"/>
      <c r="AT88" s="569"/>
    </row>
    <row r="89" spans="1:46" s="243" customFormat="1" x14ac:dyDescent="0.2">
      <c r="A89" s="570" t="s">
        <v>408</v>
      </c>
      <c r="B89" s="163" t="s">
        <v>437</v>
      </c>
      <c r="C89" s="564" t="s">
        <v>392</v>
      </c>
      <c r="D89" s="552" t="s">
        <v>393</v>
      </c>
      <c r="E89" s="552" t="s">
        <v>394</v>
      </c>
      <c r="F89" s="553">
        <v>3</v>
      </c>
      <c r="G89" s="554">
        <v>4</v>
      </c>
      <c r="H89" s="553"/>
      <c r="I89" s="571"/>
      <c r="J89" s="558"/>
      <c r="K89" s="558"/>
      <c r="L89" s="559"/>
      <c r="M89" s="560"/>
      <c r="N89" s="558"/>
      <c r="O89" s="561"/>
      <c r="P89" s="558"/>
      <c r="Q89" s="559"/>
      <c r="R89" s="553"/>
      <c r="S89" s="558"/>
      <c r="T89" s="561"/>
      <c r="U89" s="558"/>
      <c r="V89" s="559"/>
      <c r="W89" s="703"/>
      <c r="X89" s="699"/>
      <c r="Y89" s="698"/>
      <c r="Z89" s="699"/>
      <c r="AA89" s="700"/>
      <c r="AB89" s="703">
        <v>1</v>
      </c>
      <c r="AC89" s="699">
        <v>0</v>
      </c>
      <c r="AD89" s="698">
        <v>2</v>
      </c>
      <c r="AE89" s="699" t="s">
        <v>66</v>
      </c>
      <c r="AF89" s="700">
        <v>4</v>
      </c>
      <c r="AG89" s="701"/>
      <c r="AH89" s="699"/>
      <c r="AI89" s="698"/>
      <c r="AJ89" s="699"/>
      <c r="AK89" s="700"/>
      <c r="AL89" s="703"/>
      <c r="AM89" s="698"/>
      <c r="AN89" s="698"/>
      <c r="AO89" s="699"/>
      <c r="AP89" s="700"/>
      <c r="AQ89" s="713"/>
      <c r="AR89" s="714" t="s">
        <v>434</v>
      </c>
      <c r="AS89" s="568"/>
      <c r="AT89" s="569"/>
    </row>
    <row r="90" spans="1:46" s="243" customFormat="1" ht="15.75" customHeight="1" x14ac:dyDescent="0.2">
      <c r="A90" s="563" t="s">
        <v>409</v>
      </c>
      <c r="B90" s="163" t="s">
        <v>439</v>
      </c>
      <c r="C90" s="564" t="s">
        <v>395</v>
      </c>
      <c r="D90" s="552" t="s">
        <v>396</v>
      </c>
      <c r="E90" s="552" t="s">
        <v>397</v>
      </c>
      <c r="F90" s="553">
        <v>3</v>
      </c>
      <c r="G90" s="554">
        <v>4</v>
      </c>
      <c r="H90" s="573"/>
      <c r="I90" s="566"/>
      <c r="J90" s="574"/>
      <c r="K90" s="566"/>
      <c r="L90" s="575"/>
      <c r="M90" s="573"/>
      <c r="N90" s="574"/>
      <c r="O90" s="574"/>
      <c r="P90" s="566"/>
      <c r="Q90" s="575"/>
      <c r="R90" s="573"/>
      <c r="S90" s="566"/>
      <c r="T90" s="574"/>
      <c r="U90" s="566"/>
      <c r="V90" s="575"/>
      <c r="W90" s="704"/>
      <c r="X90" s="705"/>
      <c r="Y90" s="706"/>
      <c r="Z90" s="705"/>
      <c r="AA90" s="707"/>
      <c r="AB90" s="704">
        <v>2</v>
      </c>
      <c r="AC90" s="705">
        <v>0</v>
      </c>
      <c r="AD90" s="706">
        <v>1</v>
      </c>
      <c r="AE90" s="705" t="s">
        <v>53</v>
      </c>
      <c r="AF90" s="707">
        <v>4</v>
      </c>
      <c r="AG90" s="704"/>
      <c r="AH90" s="705"/>
      <c r="AI90" s="706"/>
      <c r="AJ90" s="705"/>
      <c r="AK90" s="707"/>
      <c r="AL90" s="704"/>
      <c r="AM90" s="706"/>
      <c r="AN90" s="706"/>
      <c r="AO90" s="705"/>
      <c r="AP90" s="707"/>
      <c r="AQ90" s="713"/>
      <c r="AR90" s="715" t="s">
        <v>434</v>
      </c>
      <c r="AS90" s="568"/>
      <c r="AT90" s="569"/>
    </row>
    <row r="91" spans="1:46" s="243" customFormat="1" ht="15" customHeight="1" x14ac:dyDescent="0.2">
      <c r="A91" s="576" t="s">
        <v>410</v>
      </c>
      <c r="B91" s="163" t="s">
        <v>438</v>
      </c>
      <c r="C91" s="564" t="s">
        <v>398</v>
      </c>
      <c r="D91" s="552" t="s">
        <v>143</v>
      </c>
      <c r="E91" s="552" t="s">
        <v>399</v>
      </c>
      <c r="F91" s="553">
        <v>3</v>
      </c>
      <c r="G91" s="554">
        <v>4</v>
      </c>
      <c r="H91" s="573"/>
      <c r="I91" s="566"/>
      <c r="J91" s="574"/>
      <c r="K91" s="566"/>
      <c r="L91" s="575"/>
      <c r="M91" s="573"/>
      <c r="N91" s="574"/>
      <c r="O91" s="574"/>
      <c r="P91" s="566"/>
      <c r="Q91" s="575"/>
      <c r="R91" s="573"/>
      <c r="S91" s="566"/>
      <c r="T91" s="574"/>
      <c r="U91" s="566"/>
      <c r="V91" s="575"/>
      <c r="W91" s="704"/>
      <c r="X91" s="705"/>
      <c r="Y91" s="706"/>
      <c r="Z91" s="705"/>
      <c r="AA91" s="707"/>
      <c r="AB91" s="704"/>
      <c r="AC91" s="705"/>
      <c r="AD91" s="706"/>
      <c r="AE91" s="705"/>
      <c r="AF91" s="707"/>
      <c r="AG91" s="704">
        <v>1</v>
      </c>
      <c r="AH91" s="705">
        <v>0</v>
      </c>
      <c r="AI91" s="706">
        <v>3</v>
      </c>
      <c r="AJ91" s="705" t="s">
        <v>53</v>
      </c>
      <c r="AK91" s="707">
        <v>4</v>
      </c>
      <c r="AL91" s="704"/>
      <c r="AM91" s="706"/>
      <c r="AN91" s="706"/>
      <c r="AO91" s="705"/>
      <c r="AP91" s="707"/>
      <c r="AQ91" s="713"/>
      <c r="AR91" s="163" t="s">
        <v>433</v>
      </c>
      <c r="AS91" s="568"/>
      <c r="AT91" s="569"/>
    </row>
    <row r="92" spans="1:46" s="243" customFormat="1" ht="16.5" customHeight="1" x14ac:dyDescent="0.2">
      <c r="A92" s="563" t="s">
        <v>411</v>
      </c>
      <c r="B92" s="163" t="s">
        <v>432</v>
      </c>
      <c r="C92" s="564" t="s">
        <v>400</v>
      </c>
      <c r="D92" s="552" t="s">
        <v>401</v>
      </c>
      <c r="E92" s="552" t="s">
        <v>401</v>
      </c>
      <c r="F92" s="553">
        <v>2</v>
      </c>
      <c r="G92" s="554">
        <v>3</v>
      </c>
      <c r="H92" s="573"/>
      <c r="I92" s="566"/>
      <c r="J92" s="574"/>
      <c r="K92" s="566"/>
      <c r="L92" s="575"/>
      <c r="M92" s="573"/>
      <c r="N92" s="574"/>
      <c r="O92" s="574"/>
      <c r="P92" s="566"/>
      <c r="Q92" s="575"/>
      <c r="R92" s="573"/>
      <c r="S92" s="566"/>
      <c r="T92" s="574"/>
      <c r="U92" s="566"/>
      <c r="V92" s="575"/>
      <c r="W92" s="704"/>
      <c r="X92" s="705"/>
      <c r="Y92" s="706"/>
      <c r="Z92" s="705"/>
      <c r="AA92" s="707"/>
      <c r="AB92" s="704"/>
      <c r="AC92" s="705"/>
      <c r="AD92" s="706"/>
      <c r="AE92" s="705"/>
      <c r="AF92" s="707"/>
      <c r="AG92" s="704">
        <v>0</v>
      </c>
      <c r="AH92" s="705">
        <v>0</v>
      </c>
      <c r="AI92" s="706">
        <v>2</v>
      </c>
      <c r="AJ92" s="705" t="s">
        <v>53</v>
      </c>
      <c r="AK92" s="707">
        <v>3</v>
      </c>
      <c r="AL92" s="704"/>
      <c r="AM92" s="706"/>
      <c r="AN92" s="706"/>
      <c r="AO92" s="705"/>
      <c r="AP92" s="707"/>
      <c r="AQ92" s="713"/>
      <c r="AR92" s="163" t="s">
        <v>437</v>
      </c>
      <c r="AS92" s="568"/>
      <c r="AT92" s="569"/>
    </row>
    <row r="93" spans="1:46" s="243" customFormat="1" ht="16.5" customHeight="1" x14ac:dyDescent="0.2">
      <c r="A93" s="550" t="s">
        <v>412</v>
      </c>
      <c r="B93" s="163" t="s">
        <v>435</v>
      </c>
      <c r="C93" s="564" t="s">
        <v>402</v>
      </c>
      <c r="D93" s="552" t="s">
        <v>147</v>
      </c>
      <c r="E93" s="552" t="s">
        <v>403</v>
      </c>
      <c r="F93" s="553">
        <v>2</v>
      </c>
      <c r="G93" s="554">
        <v>2</v>
      </c>
      <c r="H93" s="573"/>
      <c r="I93" s="566"/>
      <c r="J93" s="574"/>
      <c r="K93" s="566"/>
      <c r="L93" s="575"/>
      <c r="M93" s="573"/>
      <c r="N93" s="574"/>
      <c r="O93" s="574"/>
      <c r="P93" s="566"/>
      <c r="Q93" s="575"/>
      <c r="R93" s="573"/>
      <c r="S93" s="566"/>
      <c r="T93" s="574"/>
      <c r="U93" s="566"/>
      <c r="V93" s="575"/>
      <c r="W93" s="704"/>
      <c r="X93" s="705"/>
      <c r="Y93" s="706"/>
      <c r="Z93" s="705"/>
      <c r="AA93" s="707"/>
      <c r="AB93" s="704"/>
      <c r="AC93" s="705"/>
      <c r="AD93" s="706"/>
      <c r="AE93" s="705"/>
      <c r="AF93" s="707"/>
      <c r="AG93" s="706"/>
      <c r="AH93" s="706"/>
      <c r="AI93" s="706"/>
      <c r="AJ93" s="706"/>
      <c r="AK93" s="706"/>
      <c r="AL93" s="704">
        <v>0</v>
      </c>
      <c r="AM93" s="706">
        <v>0</v>
      </c>
      <c r="AN93" s="706">
        <v>2</v>
      </c>
      <c r="AO93" s="705" t="s">
        <v>53</v>
      </c>
      <c r="AP93" s="707">
        <v>2</v>
      </c>
      <c r="AQ93" s="713"/>
      <c r="AR93" s="715" t="s">
        <v>434</v>
      </c>
      <c r="AS93" s="577"/>
      <c r="AT93" s="578"/>
    </row>
    <row r="94" spans="1:46" s="243" customFormat="1" ht="12.75" customHeight="1" thickBot="1" x14ac:dyDescent="0.25">
      <c r="A94" s="579" t="s">
        <v>413</v>
      </c>
      <c r="B94" s="580" t="s">
        <v>436</v>
      </c>
      <c r="C94" s="581" t="s">
        <v>404</v>
      </c>
      <c r="D94" s="582" t="s">
        <v>145</v>
      </c>
      <c r="E94" s="582" t="s">
        <v>405</v>
      </c>
      <c r="F94" s="517">
        <v>4</v>
      </c>
      <c r="G94" s="583">
        <v>5</v>
      </c>
      <c r="H94" s="584"/>
      <c r="I94" s="585"/>
      <c r="J94" s="586"/>
      <c r="K94" s="585"/>
      <c r="L94" s="587"/>
      <c r="M94" s="584"/>
      <c r="N94" s="586"/>
      <c r="O94" s="586"/>
      <c r="P94" s="585"/>
      <c r="Q94" s="587"/>
      <c r="R94" s="584"/>
      <c r="S94" s="585"/>
      <c r="T94" s="586"/>
      <c r="U94" s="585"/>
      <c r="V94" s="587"/>
      <c r="W94" s="708"/>
      <c r="X94" s="709"/>
      <c r="Y94" s="710"/>
      <c r="Z94" s="709"/>
      <c r="AA94" s="711"/>
      <c r="AB94" s="710"/>
      <c r="AC94" s="710"/>
      <c r="AD94" s="710"/>
      <c r="AE94" s="710"/>
      <c r="AF94" s="710"/>
      <c r="AG94" s="708"/>
      <c r="AH94" s="709"/>
      <c r="AI94" s="710"/>
      <c r="AJ94" s="709"/>
      <c r="AK94" s="711"/>
      <c r="AL94" s="708">
        <v>2</v>
      </c>
      <c r="AM94" s="710">
        <v>0</v>
      </c>
      <c r="AN94" s="710">
        <v>2</v>
      </c>
      <c r="AO94" s="709" t="s">
        <v>66</v>
      </c>
      <c r="AP94" s="711">
        <v>5</v>
      </c>
      <c r="AQ94" s="588"/>
      <c r="AR94" s="717" t="s">
        <v>432</v>
      </c>
      <c r="AS94" s="589"/>
      <c r="AT94" s="590"/>
    </row>
    <row r="95" spans="1:46" s="243" customFormat="1" ht="12.75" customHeight="1" x14ac:dyDescent="0.2">
      <c r="A95" s="563"/>
      <c r="B95" s="672" t="s">
        <v>414</v>
      </c>
      <c r="C95" s="673"/>
      <c r="D95" s="591"/>
      <c r="E95" s="591"/>
      <c r="F95" s="553"/>
      <c r="G95" s="554"/>
      <c r="H95" s="553"/>
      <c r="I95" s="565"/>
      <c r="J95" s="566"/>
      <c r="K95" s="558"/>
      <c r="L95" s="559"/>
      <c r="M95" s="560"/>
      <c r="N95" s="566"/>
      <c r="O95" s="561"/>
      <c r="P95" s="558"/>
      <c r="Q95" s="559"/>
      <c r="R95" s="553"/>
      <c r="S95" s="558"/>
      <c r="T95" s="561"/>
      <c r="U95" s="558"/>
      <c r="V95" s="559"/>
      <c r="W95" s="553"/>
      <c r="X95" s="558"/>
      <c r="Y95" s="561"/>
      <c r="Z95" s="558"/>
      <c r="AA95" s="559"/>
      <c r="AB95" s="553"/>
      <c r="AC95" s="558"/>
      <c r="AD95" s="561"/>
      <c r="AE95" s="558"/>
      <c r="AF95" s="559"/>
      <c r="AG95" s="560"/>
      <c r="AH95" s="558"/>
      <c r="AI95" s="561"/>
      <c r="AJ95" s="558"/>
      <c r="AK95" s="559"/>
      <c r="AL95" s="553"/>
      <c r="AM95" s="561"/>
      <c r="AN95" s="561"/>
      <c r="AO95" s="558"/>
      <c r="AP95" s="559"/>
      <c r="AQ95" s="567"/>
      <c r="AR95" s="716"/>
      <c r="AS95" s="568"/>
      <c r="AT95" s="569"/>
    </row>
    <row r="96" spans="1:46" s="243" customFormat="1" ht="10.5" customHeight="1" x14ac:dyDescent="0.2">
      <c r="A96" s="563" t="s">
        <v>426</v>
      </c>
      <c r="B96" s="572"/>
      <c r="C96" s="564" t="s">
        <v>415</v>
      </c>
      <c r="D96" s="552" t="s">
        <v>416</v>
      </c>
      <c r="E96" s="552" t="s">
        <v>417</v>
      </c>
      <c r="F96" s="553"/>
      <c r="G96" s="554"/>
      <c r="H96" s="553"/>
      <c r="I96" s="571"/>
      <c r="J96" s="558"/>
      <c r="K96" s="558"/>
      <c r="L96" s="559"/>
      <c r="M96" s="560"/>
      <c r="N96" s="558"/>
      <c r="O96" s="561"/>
      <c r="P96" s="558"/>
      <c r="Q96" s="559"/>
      <c r="R96" s="553"/>
      <c r="S96" s="558"/>
      <c r="T96" s="561"/>
      <c r="U96" s="558"/>
      <c r="V96" s="559"/>
      <c r="W96" s="553"/>
      <c r="X96" s="558"/>
      <c r="Y96" s="561"/>
      <c r="Z96" s="558"/>
      <c r="AA96" s="559"/>
      <c r="AB96" s="553"/>
      <c r="AC96" s="558"/>
      <c r="AD96" s="561"/>
      <c r="AE96" s="558"/>
      <c r="AF96" s="559"/>
      <c r="AG96" s="560"/>
      <c r="AH96" s="558"/>
      <c r="AI96" s="561"/>
      <c r="AJ96" s="558"/>
      <c r="AK96" s="559"/>
      <c r="AL96" s="553"/>
      <c r="AM96" s="561"/>
      <c r="AN96" s="561"/>
      <c r="AO96" s="558"/>
      <c r="AP96" s="559"/>
      <c r="AQ96" s="567"/>
      <c r="AR96" s="572"/>
      <c r="AS96" s="568"/>
      <c r="AT96" s="569"/>
    </row>
    <row r="97" spans="1:46" s="243" customFormat="1" ht="15.75" customHeight="1" x14ac:dyDescent="0.2">
      <c r="A97" s="563" t="s">
        <v>427</v>
      </c>
      <c r="B97" s="572"/>
      <c r="C97" s="564" t="s">
        <v>418</v>
      </c>
      <c r="D97" s="552" t="s">
        <v>419</v>
      </c>
      <c r="E97" s="552" t="s">
        <v>420</v>
      </c>
      <c r="F97" s="553"/>
      <c r="G97" s="554"/>
      <c r="H97" s="573"/>
      <c r="I97" s="566"/>
      <c r="J97" s="574"/>
      <c r="K97" s="566"/>
      <c r="L97" s="575"/>
      <c r="M97" s="573"/>
      <c r="N97" s="574"/>
      <c r="O97" s="574"/>
      <c r="P97" s="566"/>
      <c r="Q97" s="575"/>
      <c r="R97" s="573"/>
      <c r="S97" s="566"/>
      <c r="T97" s="574"/>
      <c r="U97" s="566"/>
      <c r="V97" s="575"/>
      <c r="W97" s="573"/>
      <c r="X97" s="566"/>
      <c r="Y97" s="574"/>
      <c r="Z97" s="566"/>
      <c r="AA97" s="575"/>
      <c r="AB97" s="573"/>
      <c r="AC97" s="566"/>
      <c r="AD97" s="574"/>
      <c r="AE97" s="566"/>
      <c r="AF97" s="575"/>
      <c r="AG97" s="573"/>
      <c r="AH97" s="566"/>
      <c r="AI97" s="574"/>
      <c r="AJ97" s="566"/>
      <c r="AK97" s="575"/>
      <c r="AL97" s="573"/>
      <c r="AM97" s="574"/>
      <c r="AN97" s="574"/>
      <c r="AO97" s="566"/>
      <c r="AP97" s="575"/>
      <c r="AQ97" s="567"/>
      <c r="AR97" s="572"/>
      <c r="AS97" s="568"/>
      <c r="AT97" s="569"/>
    </row>
    <row r="98" spans="1:46" s="243" customFormat="1" ht="15" customHeight="1" x14ac:dyDescent="0.2">
      <c r="A98" s="563" t="s">
        <v>428</v>
      </c>
      <c r="B98" s="572"/>
      <c r="C98" s="564" t="s">
        <v>421</v>
      </c>
      <c r="D98" s="552" t="s">
        <v>422</v>
      </c>
      <c r="E98" s="552" t="s">
        <v>422</v>
      </c>
      <c r="F98" s="553"/>
      <c r="G98" s="554"/>
      <c r="H98" s="573"/>
      <c r="I98" s="566"/>
      <c r="J98" s="574"/>
      <c r="K98" s="566"/>
      <c r="L98" s="575"/>
      <c r="M98" s="573"/>
      <c r="N98" s="574"/>
      <c r="O98" s="574"/>
      <c r="P98" s="566"/>
      <c r="Q98" s="575"/>
      <c r="R98" s="573"/>
      <c r="S98" s="566"/>
      <c r="T98" s="574"/>
      <c r="U98" s="566"/>
      <c r="V98" s="575"/>
      <c r="W98" s="573"/>
      <c r="X98" s="566"/>
      <c r="Y98" s="574"/>
      <c r="Z98" s="566"/>
      <c r="AA98" s="575"/>
      <c r="AB98" s="573"/>
      <c r="AC98" s="566"/>
      <c r="AD98" s="574"/>
      <c r="AE98" s="566"/>
      <c r="AF98" s="575"/>
      <c r="AG98" s="573"/>
      <c r="AH98" s="566"/>
      <c r="AI98" s="574"/>
      <c r="AJ98" s="566"/>
      <c r="AK98" s="575"/>
      <c r="AL98" s="573"/>
      <c r="AM98" s="574"/>
      <c r="AN98" s="574"/>
      <c r="AO98" s="566"/>
      <c r="AP98" s="575"/>
      <c r="AQ98" s="567"/>
      <c r="AR98" s="572"/>
      <c r="AS98" s="568"/>
      <c r="AT98" s="569"/>
    </row>
    <row r="99" spans="1:46" s="243" customFormat="1" ht="13.5" customHeight="1" x14ac:dyDescent="0.2">
      <c r="A99" s="563" t="s">
        <v>429</v>
      </c>
      <c r="B99" s="572"/>
      <c r="C99" s="564" t="s">
        <v>423</v>
      </c>
      <c r="D99" s="552" t="s">
        <v>134</v>
      </c>
      <c r="E99" s="552" t="s">
        <v>134</v>
      </c>
      <c r="F99" s="553"/>
      <c r="G99" s="554"/>
      <c r="H99" s="573"/>
      <c r="I99" s="566"/>
      <c r="J99" s="574"/>
      <c r="K99" s="566"/>
      <c r="L99" s="575"/>
      <c r="M99" s="573"/>
      <c r="N99" s="574"/>
      <c r="O99" s="574"/>
      <c r="P99" s="566"/>
      <c r="Q99" s="575"/>
      <c r="R99" s="573"/>
      <c r="S99" s="566"/>
      <c r="T99" s="574"/>
      <c r="U99" s="566"/>
      <c r="V99" s="575"/>
      <c r="W99" s="573"/>
      <c r="X99" s="566"/>
      <c r="Y99" s="574"/>
      <c r="Z99" s="566"/>
      <c r="AA99" s="575"/>
      <c r="AB99" s="573"/>
      <c r="AC99" s="566"/>
      <c r="AD99" s="574"/>
      <c r="AE99" s="566"/>
      <c r="AF99" s="575"/>
      <c r="AG99" s="573"/>
      <c r="AH99" s="566"/>
      <c r="AI99" s="574"/>
      <c r="AJ99" s="566"/>
      <c r="AK99" s="575"/>
      <c r="AL99" s="573"/>
      <c r="AM99" s="574"/>
      <c r="AN99" s="574"/>
      <c r="AO99" s="566"/>
      <c r="AP99" s="575"/>
      <c r="AQ99" s="567"/>
      <c r="AR99" s="562"/>
      <c r="AS99" s="568"/>
      <c r="AT99" s="569"/>
    </row>
    <row r="100" spans="1:46" s="243" customFormat="1" ht="12" customHeight="1" x14ac:dyDescent="0.2">
      <c r="A100" s="563" t="s">
        <v>430</v>
      </c>
      <c r="B100" s="572"/>
      <c r="C100" s="564" t="s">
        <v>424</v>
      </c>
      <c r="D100" s="552" t="s">
        <v>134</v>
      </c>
      <c r="E100" s="552" t="s">
        <v>134</v>
      </c>
      <c r="F100" s="553"/>
      <c r="G100" s="554"/>
      <c r="H100" s="573"/>
      <c r="I100" s="566"/>
      <c r="J100" s="574"/>
      <c r="K100" s="566"/>
      <c r="L100" s="575"/>
      <c r="M100" s="573"/>
      <c r="N100" s="574"/>
      <c r="O100" s="574"/>
      <c r="P100" s="566"/>
      <c r="Q100" s="575"/>
      <c r="R100" s="573"/>
      <c r="S100" s="566"/>
      <c r="T100" s="574"/>
      <c r="U100" s="566"/>
      <c r="V100" s="575"/>
      <c r="W100" s="573"/>
      <c r="X100" s="566"/>
      <c r="Y100" s="574"/>
      <c r="Z100" s="566"/>
      <c r="AA100" s="575"/>
      <c r="AB100" s="573"/>
      <c r="AC100" s="566"/>
      <c r="AD100" s="574"/>
      <c r="AE100" s="566"/>
      <c r="AF100" s="575"/>
      <c r="AG100" s="574"/>
      <c r="AH100" s="574"/>
      <c r="AI100" s="574"/>
      <c r="AJ100" s="574"/>
      <c r="AK100" s="574"/>
      <c r="AL100" s="573"/>
      <c r="AM100" s="574"/>
      <c r="AN100" s="574"/>
      <c r="AO100" s="566"/>
      <c r="AP100" s="575"/>
      <c r="AQ100" s="567"/>
      <c r="AR100" s="572"/>
      <c r="AS100" s="577"/>
      <c r="AT100" s="578"/>
    </row>
    <row r="101" spans="1:46" s="243" customFormat="1" ht="12" customHeight="1" thickBot="1" x14ac:dyDescent="0.25">
      <c r="A101" s="592" t="s">
        <v>431</v>
      </c>
      <c r="B101" s="580"/>
      <c r="C101" s="581" t="s">
        <v>425</v>
      </c>
      <c r="D101" s="552" t="s">
        <v>401</v>
      </c>
      <c r="E101" s="552" t="s">
        <v>401</v>
      </c>
      <c r="F101" s="517"/>
      <c r="G101" s="583"/>
      <c r="H101" s="584"/>
      <c r="I101" s="585"/>
      <c r="J101" s="586"/>
      <c r="K101" s="585"/>
      <c r="L101" s="587"/>
      <c r="M101" s="584"/>
      <c r="N101" s="586"/>
      <c r="O101" s="586"/>
      <c r="P101" s="585"/>
      <c r="Q101" s="587"/>
      <c r="R101" s="584"/>
      <c r="S101" s="585"/>
      <c r="T101" s="586"/>
      <c r="U101" s="585"/>
      <c r="V101" s="587"/>
      <c r="W101" s="584"/>
      <c r="X101" s="585"/>
      <c r="Y101" s="586"/>
      <c r="Z101" s="585"/>
      <c r="AA101" s="587"/>
      <c r="AB101" s="586"/>
      <c r="AC101" s="586"/>
      <c r="AD101" s="586"/>
      <c r="AE101" s="586"/>
      <c r="AF101" s="586"/>
      <c r="AG101" s="584"/>
      <c r="AH101" s="585"/>
      <c r="AI101" s="586"/>
      <c r="AJ101" s="585"/>
      <c r="AK101" s="587"/>
      <c r="AL101" s="584"/>
      <c r="AM101" s="586"/>
      <c r="AN101" s="586"/>
      <c r="AO101" s="585"/>
      <c r="AP101" s="587"/>
      <c r="AQ101" s="588"/>
      <c r="AR101" s="580"/>
      <c r="AS101" s="589"/>
      <c r="AT101" s="590"/>
    </row>
    <row r="102" spans="1:46" s="243" customFormat="1" ht="14.25" x14ac:dyDescent="0.2">
      <c r="A102" s="616" t="s">
        <v>291</v>
      </c>
      <c r="B102" s="616"/>
      <c r="C102" s="616"/>
      <c r="D102" s="616"/>
      <c r="E102" s="616"/>
      <c r="F102" s="616"/>
      <c r="G102" s="616"/>
      <c r="H102" s="616"/>
      <c r="I102" s="616"/>
      <c r="J102" s="616"/>
      <c r="K102" s="616"/>
      <c r="L102" s="616"/>
      <c r="M102" s="616"/>
      <c r="N102" s="616"/>
      <c r="O102" s="616"/>
      <c r="P102" s="616"/>
      <c r="Q102" s="616"/>
      <c r="R102" s="616"/>
      <c r="S102" s="616"/>
      <c r="T102" s="616"/>
      <c r="U102" s="616"/>
      <c r="V102" s="616"/>
      <c r="W102" s="616"/>
      <c r="X102" s="616"/>
      <c r="Y102" s="616"/>
      <c r="Z102" s="616"/>
      <c r="AA102" s="616"/>
      <c r="AB102" s="616"/>
      <c r="AC102" s="616"/>
      <c r="AD102" s="616"/>
      <c r="AE102" s="616"/>
      <c r="AF102" s="616"/>
      <c r="AG102" s="616"/>
      <c r="AH102" s="616"/>
      <c r="AI102" s="616"/>
      <c r="AJ102" s="616"/>
      <c r="AK102" s="616"/>
      <c r="AL102" s="616"/>
      <c r="AM102" s="616"/>
      <c r="AN102" s="616"/>
      <c r="AO102" s="616"/>
      <c r="AP102" s="616"/>
      <c r="AQ102" s="616"/>
      <c r="AR102" s="616"/>
      <c r="AS102" s="616"/>
      <c r="AT102" s="616"/>
    </row>
    <row r="103" spans="1:46" s="153" customFormat="1" ht="14.25" x14ac:dyDescent="0.2">
      <c r="A103" s="646" t="s">
        <v>299</v>
      </c>
      <c r="B103" s="646"/>
      <c r="C103" s="646"/>
      <c r="D103" s="646"/>
      <c r="E103" s="646"/>
      <c r="F103" s="646"/>
      <c r="G103" s="646"/>
      <c r="H103" s="646"/>
      <c r="I103" s="646"/>
      <c r="J103" s="646"/>
      <c r="K103" s="646"/>
      <c r="L103" s="646"/>
      <c r="M103" s="646"/>
      <c r="N103" s="646"/>
      <c r="O103" s="646"/>
      <c r="P103" s="646"/>
      <c r="Q103" s="646"/>
      <c r="R103" s="646"/>
      <c r="S103" s="646"/>
      <c r="T103" s="646"/>
      <c r="U103" s="646"/>
      <c r="V103" s="646"/>
      <c r="W103" s="646"/>
      <c r="X103" s="646"/>
      <c r="Y103" s="646"/>
      <c r="Z103" s="646"/>
      <c r="AA103" s="646"/>
      <c r="AB103" s="646"/>
      <c r="AC103" s="646"/>
      <c r="AD103" s="646"/>
      <c r="AE103" s="646"/>
      <c r="AF103" s="646"/>
      <c r="AG103" s="646"/>
      <c r="AH103" s="646"/>
      <c r="AI103" s="646"/>
      <c r="AJ103" s="646"/>
      <c r="AK103" s="646"/>
      <c r="AL103" s="646"/>
      <c r="AM103" s="646"/>
      <c r="AN103" s="646"/>
      <c r="AO103" s="646"/>
      <c r="AP103" s="646"/>
      <c r="AQ103" s="646"/>
      <c r="AR103" s="646"/>
      <c r="AS103" s="646"/>
      <c r="AT103" s="646"/>
    </row>
    <row r="104" spans="1:46" ht="12.75" customHeight="1" x14ac:dyDescent="0.2"/>
    <row r="105" spans="1:46" ht="12.75" customHeight="1" x14ac:dyDescent="0.2">
      <c r="A105" s="185"/>
      <c r="B105" s="185"/>
      <c r="C105" s="185"/>
      <c r="D105" s="174"/>
      <c r="E105" s="174"/>
      <c r="F105" s="41"/>
      <c r="G105" s="154"/>
    </row>
  </sheetData>
  <mergeCells count="52">
    <mergeCell ref="B95:C95"/>
    <mergeCell ref="A102:AT102"/>
    <mergeCell ref="A103:AT103"/>
    <mergeCell ref="B85:C85"/>
    <mergeCell ref="D82:D83"/>
    <mergeCell ref="E82:E83"/>
    <mergeCell ref="H82:AK82"/>
    <mergeCell ref="AQ82:AQ83"/>
    <mergeCell ref="AR82:AR83"/>
    <mergeCell ref="AS82:AS83"/>
    <mergeCell ref="AT82:AT83"/>
    <mergeCell ref="B82:B83"/>
    <mergeCell ref="C82:C83"/>
    <mergeCell ref="G82:G83"/>
    <mergeCell ref="F84:G84"/>
    <mergeCell ref="B86:C86"/>
    <mergeCell ref="A81:AT81"/>
    <mergeCell ref="F10:G10"/>
    <mergeCell ref="B11:C11"/>
    <mergeCell ref="A7:AT7"/>
    <mergeCell ref="A3:AT3"/>
    <mergeCell ref="B4:C4"/>
    <mergeCell ref="AT8:AT9"/>
    <mergeCell ref="AQ8:AQ9"/>
    <mergeCell ref="H8:AK8"/>
    <mergeCell ref="B8:B9"/>
    <mergeCell ref="C8:C9"/>
    <mergeCell ref="AR8:AR9"/>
    <mergeCell ref="AS8:AS9"/>
    <mergeCell ref="D8:D9"/>
    <mergeCell ref="E8:E9"/>
    <mergeCell ref="G8:G9"/>
    <mergeCell ref="H32:AK32"/>
    <mergeCell ref="B12:C12"/>
    <mergeCell ref="B21:C21"/>
    <mergeCell ref="A31:AT31"/>
    <mergeCell ref="AQ32:AQ33"/>
    <mergeCell ref="AT32:AT33"/>
    <mergeCell ref="AR32:AR33"/>
    <mergeCell ref="AS32:AS33"/>
    <mergeCell ref="B32:B33"/>
    <mergeCell ref="C32:C33"/>
    <mergeCell ref="G32:G33"/>
    <mergeCell ref="A29:AT29"/>
    <mergeCell ref="A30:AT30"/>
    <mergeCell ref="A77:AT77"/>
    <mergeCell ref="A78:AT78"/>
    <mergeCell ref="B35:C35"/>
    <mergeCell ref="B44:C44"/>
    <mergeCell ref="B41:C41"/>
    <mergeCell ref="B54:C54"/>
    <mergeCell ref="B47:C47"/>
  </mergeCells>
  <phoneticPr fontId="20" type="noConversion"/>
  <printOptions horizontalCentered="1"/>
  <pageMargins left="0.15748031496062992" right="0.15748031496062992" top="1.4566929133858268" bottom="0.39370078740157483" header="0.78740157480314965" footer="0.31496062992125984"/>
  <pageSetup paperSize="8" scale="71" fitToHeight="0" orientation="landscape" useFirstPageNumber="1" horizontalDpi="300" verticalDpi="300" r:id="rId1"/>
  <headerFooter alignWithMargins="0">
    <oddHeader>&amp;L&amp;"Arial,Félkövér"&amp;12Óbudai Egyetem
Neumann János Informatikai Kar&amp;C&amp;14BSc Mintatanterv 
Nappali tagozat&amp;10
&amp;RÉrvényes: 2018/2019. tanévtől</oddHeader>
    <oddFooter>&amp;C&amp;11Tanterv - Nappali&amp;8
&amp;R&amp;P / &amp;N</oddFooter>
  </headerFooter>
  <rowBreaks count="2" manualBreakCount="2">
    <brk id="30" max="45" man="1"/>
    <brk id="80" max="45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2</vt:i4>
      </vt:variant>
    </vt:vector>
  </HeadingPairs>
  <TitlesOfParts>
    <vt:vector size="4" baseType="lpstr">
      <vt:lpstr>BSc tanterv nappali</vt:lpstr>
      <vt:lpstr>1. sz. melléklet</vt:lpstr>
      <vt:lpstr>'1. sz. melléklet'!Nyomtatási_terület</vt:lpstr>
      <vt:lpstr>'BSc tanterv nappali'!Nyomtatási_terület</vt:lpstr>
    </vt:vector>
  </TitlesOfParts>
  <Company>KKMF SZGTI SZFVÁR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STATION</dc:creator>
  <cp:lastModifiedBy>Bacsa Dóra</cp:lastModifiedBy>
  <cp:lastPrinted>2018-10-31T09:45:20Z</cp:lastPrinted>
  <dcterms:created xsi:type="dcterms:W3CDTF">2001-09-27T10:36:13Z</dcterms:created>
  <dcterms:modified xsi:type="dcterms:W3CDTF">2026-03-28T08:55:56Z</dcterms:modified>
</cp:coreProperties>
</file>